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  <sheet name="SO 180" sheetId="3" r:id="rId3"/>
    <sheet name="SO 190" sheetId="4" r:id="rId4"/>
    <sheet name="VON" sheetId="5" r:id="rId5"/>
  </sheets>
  <definedNames/>
  <calcPr/>
  <webPublishing/>
</workbook>
</file>

<file path=xl/sharedStrings.xml><?xml version="1.0" encoding="utf-8"?>
<sst xmlns="http://schemas.openxmlformats.org/spreadsheetml/2006/main" count="1072" uniqueCount="366">
  <si>
    <t>Firma: Atelier PROMIKA s.r.o.</t>
  </si>
  <si>
    <t>Rekapitulace ceny</t>
  </si>
  <si>
    <t>Stavba: 2405 - III/27610 Studénka - Násedlnice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</si>
  <si>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</si>
  <si>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</si>
  <si>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</si>
  <si>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</si>
  <si>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</si>
  <si>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</si>
  <si>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</si>
  <si>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</si>
  <si>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</si>
  <si>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</si>
  <si>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</si>
  <si>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</si>
  <si>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2405</t>
  </si>
  <si>
    <t>III/27610 Studénka - Násedlnice</t>
  </si>
  <si>
    <t>O</t>
  </si>
  <si>
    <t>Rozpočet:</t>
  </si>
  <si>
    <t>0,00</t>
  </si>
  <si>
    <t>15,00</t>
  </si>
  <si>
    <t>21,00</t>
  </si>
  <si>
    <t>3</t>
  </si>
  <si>
    <t>2</t>
  </si>
  <si>
    <t>SO 101</t>
  </si>
  <si>
    <t>Silnice III/27610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</si>
  <si>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</si>
  <si>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</si>
  <si>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</si>
  <si>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</si>
  <si>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</si>
  <si>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</si>
  <si>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</si>
  <si>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</si>
  <si>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</si>
  <si>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</si>
  <si>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</si>
  <si>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</si>
  <si>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</si>
  <si>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</si>
  <si>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</si>
  <si>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</si>
  <si>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</si>
  <si>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</si>
  <si>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</si>
  <si>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</si>
  <si>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014102.R</t>
  </si>
  <si>
    <t/>
  </si>
  <si>
    <t>ULOŽENÍ ODPADU ZE STAVBY NA SKLÁDKU S OPRÁVNĚNÍM K OPĚTOVNÉMU VYUŽITÍ - RECYKLAČNÍ STŘEDISKO</t>
  </si>
  <si>
    <t>T</t>
  </si>
  <si>
    <t>PP</t>
  </si>
  <si>
    <t>17 01 01 - BETON z vybouraných konstrukcí (obrubníky, propusty, panely a jiné) 
17 09 04 - Směsné stavební a demoliční odpady neuvedené pod čísly 17 09 01, 17 09 02 a 17 09 03</t>
  </si>
  <si>
    <t>VV</t>
  </si>
  <si>
    <t>dle pol. 966168: 5,5*2,5=13,750 [A]</t>
  </si>
  <si>
    <t>014103.R</t>
  </si>
  <si>
    <t>17 05 04 - Zemina a kamení neuvedené pod číslem 17 05 03 
nepotřebný výkopek - zemina, drny, kamení - nevhodný materiál pro další použí na této stavbě</t>
  </si>
  <si>
    <t>dle pol. 113178: 25,9*2,6=67,340 [A] 
dle pol. 113328: 83,16*2,1=174,636 [B] 
dle pol. 11354: 93,0*0,15=13,950 [C] 
dle pol. 12922: 2528,4*0,1*2,0=505,680 [D] 
dle pol. 12932: 3717,5*0,5*1,6=2 974,000 [E] 
dle pol. 12996: 52,0*0,15*2,0=15,600 [F] 
dle pol. 966138: 15,0*2,6=39,000 [G] 
Celkem: A+B+C+D+E+F+G=3 790,206 [H]</t>
  </si>
  <si>
    <t>014212</t>
  </si>
  <si>
    <t>POPLATKY ZA ZEMNÍK - ORNICE</t>
  </si>
  <si>
    <t>pořízení zeminy schopné zúrodnění dle dispozic zhotovitele</t>
  </si>
  <si>
    <t>Zemní práce 
dle pol. 18222: 1259*0,15*1,8=339,930 [A]</t>
  </si>
  <si>
    <t>Zemní práce</t>
  </si>
  <si>
    <t>11120</t>
  </si>
  <si>
    <t>ODSTRANĚNÍ KŘOVIN</t>
  </si>
  <si>
    <t>M2</t>
  </si>
  <si>
    <t>vč. likvidace dřevní hmoty dle dispozic zhotovitele</t>
  </si>
  <si>
    <t>Bourací práce a demolice 
Kácení dřevin: 127=127,000 [A]</t>
  </si>
  <si>
    <t>113178</t>
  </si>
  <si>
    <t>ODSTRAN KRYTU ZPEVNĚNÝCH PLOCH Z DLAŽEB KOSTEK, ODVOZ DO 20KM</t>
  </si>
  <si>
    <t>M3</t>
  </si>
  <si>
    <t>vč. odvozu na skládku s oprávněním k opětovnému použití - recyklační středisko, dle dispozic zhotovitele, vzdálenost uvedena orientačně 
POZN.: Položka bude čerpána v rozsahu dle skutečného stavu a se souhlasem investora!</t>
  </si>
  <si>
    <t>Bourací práce a demolice 
Případné odstranění kamenných kostek (tl. do 100mm) skrytých pod asfaltovým krytem (drobné kostky, mozaika): 259,0*0,1=25,900 [A]</t>
  </si>
  <si>
    <t>113328</t>
  </si>
  <si>
    <t>ODSTRANĚNÍ PODKLADŮ ZPEVNĚNÝCH PLOCH Z KAMENIVA NESTMEL, ODVOZ DO 20KM</t>
  </si>
  <si>
    <t>Bourací práce a demolice 
Odstranění podkladních nestmelených vrstev (ŠD) v krajích vozovky celkové prům. tl. 210 mm: 396*0,21=83,160 [A]</t>
  </si>
  <si>
    <t>7</t>
  </si>
  <si>
    <t>11333</t>
  </si>
  <si>
    <t>ODSTRANĚNÍ PODKLADU ZPEVNĚNÝCH PLOCH S ASFALT POJIVEM</t>
  </si>
  <si>
    <t>bez naložení, vč. ponechání v místě stavby pro provedení RS CA (malé mn.)</t>
  </si>
  <si>
    <t>Bourací práce a demolice 
Odstranění podkladního penetračního makadamu v krajích vozovky celkové prům. tl. 160 mm: 396*0,16=63,360 [A]</t>
  </si>
  <si>
    <t>8</t>
  </si>
  <si>
    <t>11354</t>
  </si>
  <si>
    <t>ODSTRANĚNÍ OBRUB Z KRAJNÍKŮ</t>
  </si>
  <si>
    <t>M</t>
  </si>
  <si>
    <t>vč. odvozu na skládku s oprávněním k opětovnému použití - recyklační středisko, dle dispozic zhotovitele 
POZN.: Položka bude čerpána v rozsahu dle skutečného stavu a se souhlasem investora!</t>
  </si>
  <si>
    <t>Bourací práce a demolice 
Případné odstranění kamenných krajníků skrytých pod asfaltovým krytem: 93,0=93,000 [A]</t>
  </si>
  <si>
    <t>11372</t>
  </si>
  <si>
    <t>FRÉZOVÁNÍ ZPEVNĚNÝCH PLOCH ASFALTOVÝCH</t>
  </si>
  <si>
    <t>bez naložení, vč. ponechání v místě stavby pro následnou úpravu pláně (rozhrnutí, částečné promísení, zhutnění)</t>
  </si>
  <si>
    <t>Bourací práce a demolice 
Rozfrézování stáv. obrusných a podkladních vrstev v tl. 150mm, pro provedení RSCA: 11657*0,15=1 748,550 [A] 
Frézování asfaltových vrstev v krajích vozovky celkové prům. tl. 30 mm - ponechání v místě stavby pro provedení RS CA (malé mn.): 396*0,03=11,880 [B] 
Celkem: A+B=1 760,430 [C]</t>
  </si>
  <si>
    <t>125738</t>
  </si>
  <si>
    <t>VYKOPÁVKY ZE ZEMNÍKŮ A SKLÁDEK TŘ. I, ODVOZ DO 20KM</t>
  </si>
  <si>
    <t>vč. dovozu zeminy schopné zúrodnění dle dispozic zhotovitele, vzdálenost uvedena orientačně</t>
  </si>
  <si>
    <t>Zemní práce 
dle pol. 18222: 1259,0*0,15=188,850 [A]</t>
  </si>
  <si>
    <t>11</t>
  </si>
  <si>
    <t>12922</t>
  </si>
  <si>
    <t>ČIŠTĚNÍ KRAJNIC OD NÁNOSU TL. DO 100MM</t>
  </si>
  <si>
    <t>vč. odvozu na skládku s oprávněním k opětovnému použití - recyklační středisko, dle dispozic zhotovitele</t>
  </si>
  <si>
    <t>Zemní práce 
sejmutí drnu, nánosu z nezpevněných krajnic prům. tl. do 100mm: 2528,4=2 528,400 [A]</t>
  </si>
  <si>
    <t>12</t>
  </si>
  <si>
    <t>12932</t>
  </si>
  <si>
    <t>ČIŠTĚNÍ PŘÍKOPŮ OD NÁNOSU DO 0,5M3/M</t>
  </si>
  <si>
    <t>Odvodnění 
Vyčištění zaneseného příkopu: 3717,5=3 717,500 [A]</t>
  </si>
  <si>
    <t>13</t>
  </si>
  <si>
    <t>12996</t>
  </si>
  <si>
    <t>ČIŠTĚNÍ POTRUBÍ DN DO 800MM</t>
  </si>
  <si>
    <t>Odvodnění 
Vyčištění zanesených propustků do DN 800: 52=52,000 [A]</t>
  </si>
  <si>
    <t>14</t>
  </si>
  <si>
    <t>17481</t>
  </si>
  <si>
    <t>ZÁSYP JAM A RÝH Z NAKUPOVANÝCH MATERIÁLŮ</t>
  </si>
  <si>
    <t>Odvodnění 
Zásyp základu propustku v kvalitě těsnící vrstvy dle ČSN 73 6244 - 
- Propustek 1 (sev. + již. čelo): 3,0+2,7=5,700 [A] 
- Propustek 2 (sev. + již. čelo): 5,2+4,9=10,100 [B] 
- Propustek 3 (sev. + již. čelo): 2,0+7,8=9,800 [C] 
Celkem: A+B+C=25,600 [D]</t>
  </si>
  <si>
    <t>15</t>
  </si>
  <si>
    <t>18110</t>
  </si>
  <si>
    <t>ÚPRAVA PLÁNĚ SE ZHUTNĚNÍM V HORNINĚ TŘ. I</t>
  </si>
  <si>
    <t>Zahrnuje rozhrnutí vyfrézovaného (částečně promíseného) materiálu, jeho urovnání a zhutnění (před pokládkou RSCA)</t>
  </si>
  <si>
    <t>Ostatní 
dle pol. 567534: 11657,0=11 657,000 [A]</t>
  </si>
  <si>
    <t>16</t>
  </si>
  <si>
    <t>18130</t>
  </si>
  <si>
    <t>ÚPRAVA PLÁNĚ BEZ ZHUTNĚNÍ</t>
  </si>
  <si>
    <t>Urovnání plochy pod ohumusováním</t>
  </si>
  <si>
    <t>Ostatní 
dle pol. 18222: 1259,0=1 259,000 [A]</t>
  </si>
  <si>
    <t>17</t>
  </si>
  <si>
    <t>18222</t>
  </si>
  <si>
    <t>ROZPROSTŘENÍ ORNICE VE SVAHU V TL DO 0,15M</t>
  </si>
  <si>
    <t>Zemní práce 
Ohumusování v tl. 150 mm ve svahu o sklonu max 1:1,5: 1259,0=1 259,000 [A]</t>
  </si>
  <si>
    <t>18</t>
  </si>
  <si>
    <t>18242</t>
  </si>
  <si>
    <t>ZALOŽENÍ TRÁVNÍKU HYDROOSEVEM NA ORNICI</t>
  </si>
  <si>
    <t>příp. ruční osetí, dle plochy</t>
  </si>
  <si>
    <t>Zemní práce 
Zatravnění - 
- dle pol. 18222: 1259,0=1 259,000 [A] 
- Obnova zatravnění po čištění příkopů (bude čerpáno dle skutečnosti): 2937,0=2 937,000 [B] 
Celkem: A+B=4 196,000 [C]</t>
  </si>
  <si>
    <t>19</t>
  </si>
  <si>
    <t>18247</t>
  </si>
  <si>
    <t>OŠETŘOVÁNÍ TRÁVNÍKU</t>
  </si>
  <si>
    <t>do předání správci</t>
  </si>
  <si>
    <t>Zemní práce 
Údržba zatravněných ploch - 
- dle pol. 18222: 1259,0=1 259,000 [A] 
- Obnova zatravnění po čištění příkopů (bude čerpáno dle skutečnosti): 2937,0=2 937,000 [B] 
Celkem: A+B=4 196,000 [C]</t>
  </si>
  <si>
    <t>Základy</t>
  </si>
  <si>
    <t>20</t>
  </si>
  <si>
    <t>21152</t>
  </si>
  <si>
    <t>SANAČNÍ ŽEBRA Z KAMENIVA DRCENÉHO</t>
  </si>
  <si>
    <t>POZN.: Položka bude čerpána v rozsahu dle skutečného stavu a se souhlasem investora!</t>
  </si>
  <si>
    <t>Konstrukce zpevněných ploch 
Sanace vozovky pod krajnicí štěrkodrtí ŠDB 0/32 v tl. 250 mm: 693,0*0,25=173,250 [A]</t>
  </si>
  <si>
    <t>21</t>
  </si>
  <si>
    <t>272324</t>
  </si>
  <si>
    <t>ZÁKLADY ZE ŽELEZOBETONU DO C25/30</t>
  </si>
  <si>
    <t>vč. provedení izolačního nátěru (ALP + 2x ALN) na plochách v místech styku se zeminou / kamenivem a vč. výplně a ošetření dilatačních / pracovních spár jednotlivých dílčích celků</t>
  </si>
  <si>
    <t>Odvodnění 
Základ železobetonový z betonu C25/30 XF3 - 
- Propustek 1 (sev. + již. čelo): 2,92+2,506=5,426 [A] 
- Propustek 2 (sev. + již. čelo): 5,983+5,468=11,451 [B] 
- Propustek 3 (sev. + již. čelo): 1,529+10,45=11,979 [C] 
Celkem: A+B+C=28,856 [D]</t>
  </si>
  <si>
    <t>22</t>
  </si>
  <si>
    <t>272365</t>
  </si>
  <si>
    <t>VÝZTUŽ ZÁKLADŮ Z OCELI 10505, B500B</t>
  </si>
  <si>
    <t>Odvodnění 
Základ železobetonový z betonu C25/30 XF3, vyztužení 150 kg/m3 - 
- Propustek 1 (sev. + již. čelo): (2,92+2,506)*0,15=0,814 [A] 
- Propustek 2 (sev. + již. čelo): (5,983+5,468)*0,15=1,718 [B] 
- Propustek 3 (sev. + již. čelo): (1,529+10,45)*0,15=1,797 [C] 
Celkem: A+B+C=4,329 [D]</t>
  </si>
  <si>
    <t>Svislé konstrukce</t>
  </si>
  <si>
    <t>23</t>
  </si>
  <si>
    <t>317325</t>
  </si>
  <si>
    <t>ŘÍMSY ZE ŽELEZOBETONU DO C30/37 (B37)</t>
  </si>
  <si>
    <t>vč. příp. provedení izolačního nátěru (ALP + 2x ALN) na plochách v místech styku se zeminou / kamenivem a vč. výplně a ošetření dilatačních / pracovních spár jednotlivých dílčích celků</t>
  </si>
  <si>
    <t>Odvodnění 
Římsa čela - železobeton provzdušněný C30/37-XF4 - 
- Propustek 1 (sev. + již. čelo): 1,009+0,866=1,875 [A] 
- Propustek 2 (sev. + již. čelo): 2,279+1,89=4,169 [B] 
- Propustek 3 (sev. + již. čelo): 0,588+3,619=4,207 [C] 
Celkem: A+B+C=10,251 [D]</t>
  </si>
  <si>
    <t>24</t>
  </si>
  <si>
    <t>317365</t>
  </si>
  <si>
    <t>VÝZTUŽ ŘÍMS Z OCELI 10505, B500B</t>
  </si>
  <si>
    <t>Odvodnění 
Římsa čela - železobeton provzdušněný C30/37-XF4, vyztužení 150 kg/m3 - 
- Propustek 1 (sev. + již. čelo): (1,009+0,866)*0,15=0,281 [A] 
- Propustek 2 (sev. + již. čelo): (2,279+1,89)*0,15=0,625 [B] 
- Propustek 3 (sev. + již. čelo): (0,588+3,619)*0,15=0,631 [C] 
Celkem: A+B+C=1,537 [D]</t>
  </si>
  <si>
    <t>25</t>
  </si>
  <si>
    <t>353325</t>
  </si>
  <si>
    <t>ZDIVO STOK ZE ŽELEZOBET DO C30/37</t>
  </si>
  <si>
    <t>Odvodnění 
Čelo kolmé železobetonové z betonu C30/37 XF4 - 
- Propustek 1 (sev. + již. čelo): 2,812+2,413=5,225 [A] 
- Propustek 2 (sev. + již. čelo): 6,981+5,265=12,246 [B] 
- Propustek 3 (sev. + již. čelo): 1,386+13,571=14,957 [C] 
Celkem: A+B+C=32,428 [D]</t>
  </si>
  <si>
    <t>26</t>
  </si>
  <si>
    <t>353365</t>
  </si>
  <si>
    <t>VÝZTUŽ ZDIVA STOK Z OCELI 10505, B500B</t>
  </si>
  <si>
    <t>Odvodnění 
Čelo kolmé železobetonové z betonu C30/37 XF4, vyztužení 150 kg/m3 - 
- Propustek 1 (sev. + již. čelo): (2,812+2,413)*0,15=0,784 [A] 
- Propustek 2 (sev. + již. čelo): (6,981+5,265)*0,15=1,837 [B] 
- Propustek 3 (sev. + již. čelo): (1,386+13,571)*0,15=2,244 [C] 
Celkem: A+B+C=4,865 [D]</t>
  </si>
  <si>
    <t>Vodorovné konstrukce</t>
  </si>
  <si>
    <t>27</t>
  </si>
  <si>
    <t>45131A</t>
  </si>
  <si>
    <t>PODKLADNÍ A VÝPLŇOVÉ VRSTVY Z PROSTÉHO BETONU C20/25</t>
  </si>
  <si>
    <t>Odvodnění 
Obložení navazujícího koryta před vtokem/výtokem propustku lomovým kamenem v tl. 200 mm - betonové lože C20/25 nXF3 tl. 100 mm - 
- pod hospodářskými sjezdy: 8,9*0,1=0,890 [A] 
- Propustek 1 (sev. + již. čelo): (30,9+6,5)*0,1=3,740 [B] 
- Propustek 2 (sev. + již. čelo): (4,8+10,2)*0,1=1,500 [C] 
- Propustek 3 (sev. + již. čelo): (8,8+68,7)*0,1=7,750 [D] 
Celkem: A+B+C+D=13,880 [E]</t>
  </si>
  <si>
    <t>28</t>
  </si>
  <si>
    <t>45157</t>
  </si>
  <si>
    <t>PODKLADNÍ A VÝPLŇOVÉ VRSTVY Z KAMENIVA TĚŽENÉHO</t>
  </si>
  <si>
    <t>Odvodnění 
Obložení navazujícího koryta před vtokem/výtokem propustku lomovým kamenem v tl. 200 mm - vrstva štěrkopísku ŠP tl. 100 mm - 
- pod hospodářskými sjezdy: 8,9*0,1=0,890 [A] 
- Propustek 1 (sev. + již. čelo): (30,9+6,5)*0,1=3,740 [B] 
- Propustek 2 (sev. + již. čelo): (4,8+10,2)*0,1=1,500 [C] 
- Propustek 3 (sev. + již. čelo): (8,8+68,7)*0,1=7,750 [D] 
Celkem: A+B+C+D=13,880 [E]</t>
  </si>
  <si>
    <t>29</t>
  </si>
  <si>
    <t>465512</t>
  </si>
  <si>
    <t>DLAŽBY Z LOMOVÉHO KAMENE NA MC</t>
  </si>
  <si>
    <t>Odvodnění 
Obložení navazujícího koryta před vtokem/výtokem propustku lomovým kamenem v tl. 200 mm, vyspárování cementovou maltou MC25-XF4 - 
- pod hospodářskými sjezdy: 8,9*0,2=1,780 [A] 
- Propustek 1 (sev. + již. čelo): (30,9+6,5)*0,2=7,480 [B] 
- Propustek 2 (sev. + již. čelo): (4,8+10,2)*0,2=3,000 [C] 
- Propustek 3 (sev. + již. čelo): (8,8+68,7)*0,2=15,500 [D] 
Celkem: A+B+C+D=27,760 [E]</t>
  </si>
  <si>
    <t>Komunikace</t>
  </si>
  <si>
    <t>30</t>
  </si>
  <si>
    <t>56334</t>
  </si>
  <si>
    <t>VOZOVKOVÉ VRSTVY ZE ŠTĚRKODRTI TL. DO 200MM</t>
  </si>
  <si>
    <t>Štěrkodrť ŠDB 0/32 ; tl. (min.) 150 mm 
POZN.: O využití vyfrézovaného materiálu ze stavby rozhodne TDI, předpoklad nákup vhodného materiálu fr. 0/32.</t>
  </si>
  <si>
    <t>Nové konstrukce - 
- nezpevněná krajnice: 2528,4=2 528,400 [A] 
- hospodářské sjezdy: 158,6=158,600 [B] 
Celkem: A+B=2 687,000 [C]</t>
  </si>
  <si>
    <t>31</t>
  </si>
  <si>
    <t>567534</t>
  </si>
  <si>
    <t>VRST PRO OBNOVU A OPR RECYK ZA STUD CEM A ASF EM TL DO 150MM</t>
  </si>
  <si>
    <t>RS CA 0/45 dle TP 208 ; tl. 150 mm 
Zahrnuje rozfrézování podkladu (zhutněné vrtstvy recyklátu připravené frézováním a urovnáním pláně), případné přidání doplňkového kameniva podle výsledků průkazní zkoušky, dále reprofilace do požadovaných sklonových poměrů a přehutnění vrstvy, dávkování asfaltové emulze (předp.) 2,5% v množství zbytkového asfaltu a dávkování cementu (předp.) 4% dle TP 208. 
Přesný způsob sanace (receptura) a její rozsah bude upřesněn dle skutečné situace na stavbě.</t>
  </si>
  <si>
    <t>Nové konstrukce: 11657,0=11 657,000 [A]</t>
  </si>
  <si>
    <t>32</t>
  </si>
  <si>
    <t>567-669.R</t>
  </si>
  <si>
    <t>a</t>
  </si>
  <si>
    <t>PŘÍPLATEK ZA DALŠÍCH 0,5% ASFALTOVÉ EMULZE</t>
  </si>
  <si>
    <t>Příplatek za každých dalších (i započatých) 0,5% asfaltové emulze v množství zbytkového asfaltu přidaného nad rámec výměry v Popisu položek dle výkazu výměr. 
POZN.: Položka bude čerpána dle skutečnosti, pouze se souhlasem a v rozsahu dle pokynů objednatele, na základě dodatečného stanovení přesné receptury RS CA!</t>
  </si>
  <si>
    <t>dle pol. 567534: 11657,0=11 657,000 [A]</t>
  </si>
  <si>
    <t>33</t>
  </si>
  <si>
    <t>b</t>
  </si>
  <si>
    <t>PŘÍPLATEK ZA DALŠÍCH 0,5% CEMENTU</t>
  </si>
  <si>
    <t>Příplatek za každých dalších (i započatých) 0,5% cementu přidaného nad rámec výměry v Popisu položek dle výkazu výměr. 
POZN.: Položka bude čerpána dle skutečnosti, pouze se souhlasem a v rozsahu dle pokynů objednatele, na základě dodatečného stanovení přesné receptury RS CA!</t>
  </si>
  <si>
    <t>34</t>
  </si>
  <si>
    <t>572213</t>
  </si>
  <si>
    <t>SPOJOVACÍ POSTŘIK Z EMULZE DO 0,5KG/M2</t>
  </si>
  <si>
    <t>Spojovací postřik emulzní ; PS-C  0,40 kg/m2</t>
  </si>
  <si>
    <t>Nové konstrukce: 11595,2=11 595,200 [A]</t>
  </si>
  <si>
    <t>35</t>
  </si>
  <si>
    <t>574A33</t>
  </si>
  <si>
    <t>ASFALTOVÝ BETON PRO OBRUSNÉ VRSTVY ACO 11 TL. 40MM</t>
  </si>
  <si>
    <t>Asfaltový beton pro obrusnou vrstvu  ACO 11 50/70 ; tl. 40 mm</t>
  </si>
  <si>
    <t>36</t>
  </si>
  <si>
    <t>574E56</t>
  </si>
  <si>
    <t>ASFALTOVÝ BETON PRO PODKLADNÍ VRSTVY ACP 16+, 16S TL. 60MM</t>
  </si>
  <si>
    <t>Asfaltový beton pro podkladní vrstvu ACP 16+ 50/70 ; tl. 60 mm</t>
  </si>
  <si>
    <t>Nové konstrukce: 11606,3=11 606,300 [A]</t>
  </si>
  <si>
    <t>37</t>
  </si>
  <si>
    <t>587201</t>
  </si>
  <si>
    <t>PŘEDLÁŽDĚNÍ KRYTU Z VELKÝCH KOSTEK</t>
  </si>
  <si>
    <t>nepravidelná dlažba (odseky, větší kostky)</t>
  </si>
  <si>
    <t>Ostatní 
Předláždění stávajících ploch v Násedlnicích - 
- rigol: 22,0=22,000 [A] 
- sjezd: 23,0=23,000 [B] 
Celkem: A+B=45,000 [C]</t>
  </si>
  <si>
    <t>38</t>
  </si>
  <si>
    <t>58920</t>
  </si>
  <si>
    <t>VÝPLŇ SPAR MODIFIKOVANÝM ASFALTEM</t>
  </si>
  <si>
    <t>na tl. do 40mm</t>
  </si>
  <si>
    <t>Nové konstrukce 
Ošetření spár těsnící asfaltovou modifikovanou zálivkou za horka typu N2 dle ČSN EN 14188-1: 58,4=58,400 [A]</t>
  </si>
  <si>
    <t>39</t>
  </si>
  <si>
    <t>na tl. do 60mm</t>
  </si>
  <si>
    <t>Ostatní konstrukce a práce</t>
  </si>
  <si>
    <t>40</t>
  </si>
  <si>
    <t>9112A1</t>
  </si>
  <si>
    <t>ZÁBRADLÍ MOSTNÍ S VODOR MADLY - DODÁVKA A MONTÁŽ</t>
  </si>
  <si>
    <t>Ostatní 
Silniční zábradlí dvoutrubkové nové, ocelové, výška min. 1,1 m, povrchová úprava pozink + 2x nátěr, včetně kotvení pomocí kotev vlepených do vrtů na římse propustku: 7,0=7,000 [A]</t>
  </si>
  <si>
    <t>41</t>
  </si>
  <si>
    <t>9113A1</t>
  </si>
  <si>
    <t>SVODIDLO OCEL SILNIČ JEDNOSTR, ÚROVEŇ ZADRŽ N1, N2 - DODÁVKA A MONTÁŽ</t>
  </si>
  <si>
    <t>Dopravní zařízení 
Ocelové jednostranné svodidlo s úrovní zadržení N2, pracovní šířka pro osazení na krajnici šířky 1 m za lícem svodidla - 
- délka bez výškových náběhů: 300,0=300,000 [A] 
- výškový náběh délky 12 m (10 ks): 120,0=120,000 [B] 
Celkem: A+B=420,000 [C]</t>
  </si>
  <si>
    <t>42</t>
  </si>
  <si>
    <t>9113C1</t>
  </si>
  <si>
    <t>SVODIDLO OCEL SILNIČ JEDNOSTR, ÚROVEŇ ZADRŽ H2 - DODÁVKA A MONTÁŽ</t>
  </si>
  <si>
    <t>Dopravní zařízení 
Ocelové jednostranné svodidlo s úrovní zadrženÍ H2, pracovní šířka pro osazení na krajnici šířky 1 m za lícem svodidla - 
- délka bez výškových náběhů: 317,0=317,000 [A] 
- výškový náběh délky 4 m (2 ks):  8,0=8,000 [B] 
Celkem: A+B=325,000 [C]</t>
  </si>
  <si>
    <t>43</t>
  </si>
  <si>
    <t>9117C1</t>
  </si>
  <si>
    <t>SVOD OCEL ZÁBRADEL ÚROVEŇ ZADRŽ H2 - DODÁVKA A MONTÁŽ</t>
  </si>
  <si>
    <t>vodorovná výplň</t>
  </si>
  <si>
    <t>Dopravní zařízení 
Ocelové jednostranné zábradelní svodidlo s úrovní zadržení H2, pracovní šířka pro osazení na krajnici šířky 1 m za lícem svodidla, délka bez výškových náběhů: 14,0=14,000 [A]</t>
  </si>
  <si>
    <t>44</t>
  </si>
  <si>
    <t>91228</t>
  </si>
  <si>
    <t>SMĚROVÉ SLOUPKY Z PLAST HMOT VČETNĚ ODRAZNÉHO PÁSKU</t>
  </si>
  <si>
    <t>KUS</t>
  </si>
  <si>
    <t>Dopravní zařízení 
Směrový sloupek Z11a/b plastový včetně odrazového pásku, bílá barva: 140=140,000 [A]</t>
  </si>
  <si>
    <t>45</t>
  </si>
  <si>
    <t>91238</t>
  </si>
  <si>
    <t>SMĚROVÉ SLOUPKY Z PLAST HMOT - NÁSTAVCE NA SVODIDLA VČETNĚ ODRAZNÉHO PÁSKU</t>
  </si>
  <si>
    <t>Dopravní zařízení 
Směrový sloupek Z11a/b plastový včetně odrazového pásku pro montáž na svodidlo, bílá barva: 39=39,000 [A]</t>
  </si>
  <si>
    <t>46</t>
  </si>
  <si>
    <t>91692</t>
  </si>
  <si>
    <t>ZVÝRAZŇUJÍCÍ SLOUPKY PLASTOVÉ</t>
  </si>
  <si>
    <t>Dopravní zařízení 
Směrový sloupek Z11c/d nebo Z11g plastový včetně odrazového pásku, červená barva: 2=2,000 [A]</t>
  </si>
  <si>
    <t>47</t>
  </si>
  <si>
    <t>919111</t>
  </si>
  <si>
    <t>ŘEZÁNÍ ASFALTOVÉHO KRYTU VOZOVEK TL DO 50MM</t>
  </si>
  <si>
    <t>Nové konstrukce 
Zaříznutí spáry asfaltových vrstev vozovek v tl. max 40 mm: 58,4=58,400 [A]</t>
  </si>
  <si>
    <t>48</t>
  </si>
  <si>
    <t>919112</t>
  </si>
  <si>
    <t>ŘEZÁNÍ ASFALTOVÉHO KRYTU VOZOVEK TL DO 100MM</t>
  </si>
  <si>
    <t>Nové konstrukce 
Zaříznutí spáry asfaltových vrstev vozovek v tl. max 60 mm: 58,4=58,400 [A]</t>
  </si>
  <si>
    <t>49</t>
  </si>
  <si>
    <t>966138</t>
  </si>
  <si>
    <t>BOURÁNÍ KONSTRUKCÍ Z KAMENE NA MC S ODVOZEM DO 20KM</t>
  </si>
  <si>
    <t>vč. odvozu na skládku s oprávněním k opětovnému použití - recyklační středisko, dle dispozic zhotovitele, vzdálenost uvedena orientačně 
POZN.: Odborný odhad - některá čela jsou skryta pod nánosem zeminy - Položka bude čerpána dle skutečného stavu a se souhlasem investora!</t>
  </si>
  <si>
    <t>Bourací práce a demolice 
Demolice stávajících kamenných čel propustků, 6 ks: 15=15,000 [A]</t>
  </si>
  <si>
    <t>50</t>
  </si>
  <si>
    <t>966168</t>
  </si>
  <si>
    <t>BOURÁNÍ KONSTRUKCÍ ZE ŽELEZOBETONU S ODVOZEM DO 20KM</t>
  </si>
  <si>
    <t>vč. odvozu na skládku s oprávněním k opětovnému použití - recyklační středisko, dle dispozic zhotovitele, vzdálenost uvedena orientačně 
POZN.: Položka bude čerpána dle skutečného stavu a se souhlasem investora!</t>
  </si>
  <si>
    <t>Bourací práce a demolice 
Odstranění ŽB propustku vč. příp. obetonování, podél silnice. 10,0*0,55=5,500 [A]</t>
  </si>
  <si>
    <t>SO 180</t>
  </si>
  <si>
    <t>Dopravně inženýrská opatření (DIO)</t>
  </si>
  <si>
    <t>02710</t>
  </si>
  <si>
    <t>POMOC PRÁCE ZŘÍZ NEBO ZAJIŠŤ OBJÍŽĎKY A PŘÍSTUP CESTY</t>
  </si>
  <si>
    <t>KPL</t>
  </si>
  <si>
    <t>Vyznačení objízdné trasy a úplné uzavírky 
položka zahrnuje  
- osazení značení dle TP66, schématu C/10b  
- montáž, pronájem a demontáž DIO  
- zakrytí nebo úpravu stávajícího DZ v rozporu s DIO 
Předpokládané počty osazeného DZ: IS11a 6x, IS11b 6x, IS11c 6x, B1+Z3 2x, C2b 1x, C2c 1x, B20a 4x, B1+E13 2x, B24b 1x 
Předpokládaná doba osazení 2 měsíce</t>
  </si>
  <si>
    <t>02720</t>
  </si>
  <si>
    <t>POMOC PRÁCE ZŘÍZ NEBO ZAJIŠŤ REGULACI A OCHRANU DOPRAVY</t>
  </si>
  <si>
    <t>Vypracování, projednání a zajištění povolení DIO s DOSS, zajištění DIR</t>
  </si>
  <si>
    <t>vč. odvozu, uložení a uskladnění dle dispozic zhotovitele, povinný odkup frézované suti zhotovitelem! 
POZN.: Položka bude čerpána v rozsahu dle pokynů investora!</t>
  </si>
  <si>
    <t>Lokální opravy obrusné a ložné vrstvy vozovky na objízdných trasách 
Frézování asfaltových vrstev stávající vozovky do hloubky 100 mm: 2670*0,1=267,000 [A]</t>
  </si>
  <si>
    <t>572123</t>
  </si>
  <si>
    <t>INFILTRAČNÍ POSTŘIK Z EMULZE DO 1,0KG/M2</t>
  </si>
  <si>
    <t>Infiltrační postřik emulzní ; PI-C  0,80 kg/m2 
POZN.: Položka bude čerpána v rozsahu dle pokynů investora!</t>
  </si>
  <si>
    <t>Lokální opravy obrusné a ložné vrstvy vozovky na objízdných trasách 
Nová vozovka: 2670=2 670,000 [A]</t>
  </si>
  <si>
    <t>Spojovací postřik emulzní ; PS-C  0,40 kg/m2 
POZN.: Položka bude čerpána v rozsahu dle pokynů investora!</t>
  </si>
  <si>
    <t>Asfaltový beton pro obrusnou vrstvu  ACO 11 50/70 ; tl. 40 mm 
POZN.: Položka bude čerpána v rozsahu dle pokynů investora!</t>
  </si>
  <si>
    <t>Asfaltový beton pro podkladní vrstvu ACP 16+ 50/70 ; tl. 60 mm 
POZN.: Položka bude čerpána v rozsahu dle pokynů investora!</t>
  </si>
  <si>
    <t>POZN.: Položka bude čerpána v rozsahu dle pokynů investora!</t>
  </si>
  <si>
    <t>Lokální opravy obrusné a ložné vrstvy vozovky na objízdných trasách 
Zaříznutí spáry asfaltových vrstev vozovek na rozhraní nového a původního krytu nebo při opravě trhliny: 2940=2 940,000 [A]</t>
  </si>
  <si>
    <t>931326</t>
  </si>
  <si>
    <t>TĚSNĚNÍ DILATAČ SPAR ASF ZÁLIVKOU MODIFIK PRŮŘ DO 800MM2</t>
  </si>
  <si>
    <t>Lokální opravy obrusné a ložné vrstvy vozovky na objízdných trasách 
Ošetření spár těsnící asfaltovou modifikovanou zálivkou za horka typu N2 dle ČSN EN 14188-1 na rozhraní nového a původního krytu nebo při opravě trhliny: 2940=2 940,000 [A]</t>
  </si>
  <si>
    <t>SO 190</t>
  </si>
  <si>
    <t>Úprava dopravního značení</t>
  </si>
  <si>
    <t>914131</t>
  </si>
  <si>
    <t>DOPRAVNÍ ZNAČKY ZÁKLADNÍ VELIKOSTI OCELOVÉ FÓLIE TŘ 2 - DODÁVKA A MONTÁŽ</t>
  </si>
  <si>
    <t>Osazení na sloupek, činná plocha značky provedena z retroreflexivní fólie nejméně třídy RA2</t>
  </si>
  <si>
    <t>Svislé dopravní značení navrhované 
P4 reflexní + E2b: 0+1=1,000 [A] 
2xIS19b + IS19c: 2+1=3,000 [B] 
IS3b + IS3c:1+1=2,000 [C] 
P1 + E2b: 1+1=2,000 [D] 
A2a + E1: 1+1=2,000 [E] 
A2b + E1: 1+1=2,000 [F] 
A1b: 1=1,000 [G] 
A1a: 1=1,000 [H] 
P3: 1=1,000 [I] 
IS3c: 1=1,000 [J] 
IZ4a: 1=1,000 [K] 
IZ4b: 1=1,000 [L] 
Celkem: A+B+C+D+E+F+G+H+I+J+K+L=18,000 [M]</t>
  </si>
  <si>
    <t>914133</t>
  </si>
  <si>
    <t>DOPRAVNÍ ZNAČKY ZÁKLADNÍ VELIKOSTI OCELOVÉ FÓLIE TŘ 2 - DEMONTÁŽ</t>
  </si>
  <si>
    <t>vč. likvidace dle dispozic zhotovitele</t>
  </si>
  <si>
    <t>Rušené svislé dopravní značení 
P4 + E2b: 1+1=2,000 [A] 
2xIS19b + IS19c: 2+1=3,000 [B] 
IS3b + IS3c:1+1=2,000 [C] 
P1 + E2b: 1+1=2,000 [D] 
A2a + E1: 1+1=2,000 [E] 
A2b + E1: 1+1=2,000 [F] 
A1b: 1=1,000 [G] 
A1a: 1=1,000 [H] 
P3: 1=1,000 [I] 
IS3c: 1=1,000 [J] 
IZ4a: 1=1,000 [K] 
IZ4b: 1=1,000 [L] 
Celkem: A+B+C+D+E+F+G+H+I+J+K+L=19,000 [M]</t>
  </si>
  <si>
    <t>914231</t>
  </si>
  <si>
    <t>DOPRAVNÍ ZNAČKY ZVĚTŠENÉ VELIKOSTI OCELOVÉ FÓLIE TŘ 2 - DODÁVKA A MONTÁŽ</t>
  </si>
  <si>
    <t>Osazení na sloupek, činná plocha značky provedena z retroreflexivní fólie nejméně třídy RA2 + reflecní rám kolem značky</t>
  </si>
  <si>
    <t>Svislé dopravní značení navrhované 
P4 reflexní + E2b: 1+0=1,000 [A]</t>
  </si>
  <si>
    <t>914731</t>
  </si>
  <si>
    <t>STÁLÁ DOPRAV ZAŘÍZ Z3 OCEL S FÓLIÍ TŘ 2 DODÁVKA A MONTÁŽ</t>
  </si>
  <si>
    <t>Svislé dopravní značení navrhované 
2x Z3: 2*2=4,000 [A]</t>
  </si>
  <si>
    <t>914913</t>
  </si>
  <si>
    <t>SLOUPKY A STOJKY DZ Z OCEL TRUBEK ZABETON DEMONTÁŽ</t>
  </si>
  <si>
    <t>Rušené svislé dopravní značení - sloupky 
P4 + E2b: 1=1,000 [A] 
2xIS19b + IS19c: 1=1,000 [B] 
IS3b + IS3c:1=1,000 [C] 
P1 + E2b: 1=1,000 [D] 
A2a + E1: 1=1,000 [E] 
A2b + E1: 1=1,000 [F] 
A1b: 1=1,000 [G] 
A1a: 1=1,000 [H] 
P3: 1=1,000 [I] 
IS3c: 1=1,000 [J] 
IZ4a: 1=1,000 [K] 
IZ4b: 1=1,000 [L] 
Celkem: A+B+C+D+E+F+G+H+I+J+K+L=12,000 [M]</t>
  </si>
  <si>
    <t>914921</t>
  </si>
  <si>
    <t>SLOUPKY A STOJKY DOPRAVNÍCH ZNAČEK Z OCEL TRUBEK DO PATKY - DODÁVKA A MONTÁŽ</t>
  </si>
  <si>
    <t>Svislé dopravní značení navrhované - sloupky 
P4 reflexní + E2b: 1=1,000 [A] 
2xIS19b + IS19c: 1=1,000 [B] 
IS3b + IS3c:1=1,000 [C] 
P1 + E2b: 1=1,000 [D] 
A2a + E1: 1=1,000 [E] 
A2b + E1: 1=1,000 [F] 
A1b: 1=1,000 [G] 
A1a: 1=1,000 [H] 
P3: 1=1,000 [I] 
IS3c: 1=1,000 [J] 
IZ4a: 1=1,000 [K] 
IZ4b: 1=1,000 [L] 
2x Z3: 2*2=4,000 [M] 
Celkem: A+B+C+D+E+F+G+H+I+J+K+L+M=16,000 [N]</t>
  </si>
  <si>
    <t>915111</t>
  </si>
  <si>
    <t>VODOROVNÉ DOPRAVNÍ ZNAČENÍ BARVOU HLADKÉ - DODÁVKA A POKLÁDKA</t>
  </si>
  <si>
    <t>1. fáze VDZ vč. předznačení  
Vodorovné dopravní značení jednosložkovou rozpouštědlovou barvou s obsahem sušiny min, 75% hladké, bílá barva, retroreflexivní</t>
  </si>
  <si>
    <t>Vodorovné značení navrhované (V4, V1a, V2b, V13, V18): 540,8=540,800 [A]</t>
  </si>
  <si>
    <t>915221</t>
  </si>
  <si>
    <t>VODOR DOPRAV ZNAČ PLASTEM STRUKTURÁLNÍ NEHLUČNÉ - DOD A POKLÁDKA</t>
  </si>
  <si>
    <t>2. fáze VDZ 
Vodorovné dopravní značení plastem strukturální, nehlučné, retroreflexivní,  bílá barva, dvousložkový plast, typ II dle TP 70 pro zajištění odtoku vody a viditelnosti za deště</t>
  </si>
  <si>
    <t>93818</t>
  </si>
  <si>
    <t>OČIŠTĚNÍ ASFALT VOZOVEK ZAMETENÍM</t>
  </si>
  <si>
    <t>před provedením 2 fáze VDZ (plošné, dle výměry obrusné vrtsvy vč. přesahů)</t>
  </si>
  <si>
    <t>VON</t>
  </si>
  <si>
    <t>Vedlejší a ostatní náklady</t>
  </si>
  <si>
    <t>02620</t>
  </si>
  <si>
    <t>ZKOUŠENÍ KONSTRUKCÍ A PRACÍ NEZÁVISLOU ZKUŠEBNOU</t>
  </si>
  <si>
    <t>Zkoušky pláně (předpoklad á 200m)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</si>
  <si>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</si>
  <si>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</si>
  <si>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</si>
  <si>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029111</t>
  </si>
  <si>
    <t>OSTATNÍ POŽADAVKY - GEODETICKÉ ZAMĚŘENÍ - DÉLKOVÉ</t>
  </si>
  <si>
    <t>HM</t>
  </si>
  <si>
    <t>Geodetické zaměření skutečného provedení stavby</t>
  </si>
  <si>
    <t>dle staničení km 0,000 - 2,080: 28=28,000 [A]</t>
  </si>
  <si>
    <t>02943</t>
  </si>
  <si>
    <t>OSTATNÍ POŽADAVKY - VYPRACOVÁNÍ RDS</t>
  </si>
  <si>
    <t>pro celou stavbu</t>
  </si>
  <si>
    <t>02944</t>
  </si>
  <si>
    <t>OSTAT POŽADAVKY - DOKUMENTACE SKUTEČ PROVEDENÍ V DIGIT FORMĚ</t>
  </si>
  <si>
    <t>a tištěné - pro celou stavbu</t>
  </si>
  <si>
    <t>02946</t>
  </si>
  <si>
    <t>OSTAT POŽADAVKY - FOTODOKUMENTACE</t>
  </si>
  <si>
    <t>02950</t>
  </si>
  <si>
    <t>OSTATNÍ POŽADAVKY - POSUDKY, KONTROLY, REVIZNÍ ZPRÁVY</t>
  </si>
  <si>
    <t>rozbory stáv. vrstev, stanovení přesné receptury provedení RS CA vč. množství dávkování asfaltu a cementu</t>
  </si>
  <si>
    <t>02960</t>
  </si>
  <si>
    <t>OSTATNÍ POŽADAVKY - ODBORNÝ DOZOR</t>
  </si>
  <si>
    <t>účast geotechnika na stavbě, stanovení rozsahu sanací</t>
  </si>
  <si>
    <t>02991</t>
  </si>
  <si>
    <t>OSTATNÍ POŽADAVKY - INFORMAČNÍ TABULE</t>
  </si>
  <si>
    <t>INFORMAČNÍ TABULE VČETNĚ OSAZENÍ, ÚDRŽBY, OPRAV A ODSTRANĚNÍ</t>
  </si>
  <si>
    <t>03100</t>
  </si>
  <si>
    <t>ZAŘÍZENÍ STAVENIŠTĚ - ZŘÍZENÍ, PROVOZ, DEMONTÁŽ</t>
  </si>
  <si>
    <t>Veškeré plochy a vybavení ZS pro zajištění provedení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</si>
</sst>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SUM(C10:C13)</f>
      </c>
      <c s="1"/>
      <c s="1"/>
    </row>
    <row r="7" spans="1:5" ht="12.75" customHeight="1">
      <c r="A7" s="1"/>
      <c s="4" t="s">
        <v>5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101'!I3</f>
      </c>
      <c s="21">
        <f>'SO 101'!O2</f>
      </c>
      <c s="21">
        <f>C10+D10</f>
      </c>
    </row>
    <row r="11" spans="1:5" ht="12.75" customHeight="1">
      <c r="A11" s="20" t="s">
        <v>277</v>
      </c>
      <c s="20" t="s">
        <v>278</v>
      </c>
      <c s="21">
        <f>'SO 180'!I3</f>
      </c>
      <c s="21">
        <f>'SO 180'!O2</f>
      </c>
      <c s="21">
        <f>C11+D11</f>
      </c>
    </row>
    <row r="12" spans="1:5" ht="12.75" customHeight="1">
      <c r="A12" s="20" t="s">
        <v>300</v>
      </c>
      <c s="20" t="s">
        <v>301</v>
      </c>
      <c s="21">
        <f>'SO 190'!I3</f>
      </c>
      <c s="21">
        <f>'SO 190'!O2</f>
      </c>
      <c s="21">
        <f>C12+D12</f>
      </c>
    </row>
    <row r="13" spans="1:5" ht="12.75" customHeight="1">
      <c r="A13" s="20" t="s">
        <v>333</v>
      </c>
      <c s="20" t="s">
        <v>334</v>
      </c>
      <c s="21">
        <f>VON!I3</f>
      </c>
      <c s="21">
        <f>VON!O2</f>
      </c>
      <c s="21">
        <f>C13+D13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0+O8+O18+O67+O77+O90+O100+O131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3">
        <f>0+I8+I18+I67+I77+I90+I100+I131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25.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13.75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51</v>
      </c>
    </row>
    <row r="11" spans="1:5" ht="12.75">
      <c r="A11" s="39" t="s">
        <v>52</v>
      </c>
      <c r="E11" s="38" t="s">
        <v>53</v>
      </c>
    </row>
    <row r="12" spans="1:16" ht="25.5">
      <c r="A12" s="25" t="s">
        <v>45</v>
      </c>
      <c s="29" t="s">
        <v>23</v>
      </c>
      <c s="29" t="s">
        <v>54</v>
      </c>
      <c s="25" t="s">
        <v>47</v>
      </c>
      <c s="30" t="s">
        <v>48</v>
      </c>
      <c s="31" t="s">
        <v>49</v>
      </c>
      <c s="32">
        <v>3790.206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55</v>
      </c>
    </row>
    <row r="14" spans="1:5" ht="102">
      <c r="A14" s="39" t="s">
        <v>52</v>
      </c>
      <c r="E14" s="38" t="s">
        <v>56</v>
      </c>
    </row>
    <row r="15" spans="1:16" ht="12.75">
      <c r="A15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339.93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59</v>
      </c>
    </row>
    <row r="17" spans="1:5" ht="25.5">
      <c r="A17" s="37" t="s">
        <v>52</v>
      </c>
      <c r="E17" s="38" t="s">
        <v>60</v>
      </c>
    </row>
    <row r="18" spans="1:18" ht="12.75" customHeight="1">
      <c r="A18" s="6" t="s">
        <v>43</v>
      </c>
      <c s="6"/>
      <c s="41" t="s">
        <v>29</v>
      </c>
      <c s="6"/>
      <c s="27" t="s">
        <v>61</v>
      </c>
      <c s="6"/>
      <c s="6"/>
      <c s="6"/>
      <c s="42">
        <f>0+Q18</f>
      </c>
      <c r="O18">
        <f>0+R18</f>
      </c>
      <c r="Q18">
        <f>0+I19+I22+I25+I28+I31+I34+I37+I40+I43+I46+I49+I52+I55+I58+I61+I64</f>
      </c>
      <c>
        <f>0+O19+O22+O25+O28+O31+O34+O37+O40+O43+O46+O49+O52+O55+O58+O61+O64</f>
      </c>
    </row>
    <row r="19" spans="1:16" ht="12.75">
      <c r="A19" s="25" t="s">
        <v>45</v>
      </c>
      <c s="29" t="s">
        <v>33</v>
      </c>
      <c s="29" t="s">
        <v>62</v>
      </c>
      <c s="25" t="s">
        <v>47</v>
      </c>
      <c s="30" t="s">
        <v>63</v>
      </c>
      <c s="31" t="s">
        <v>64</v>
      </c>
      <c s="32">
        <v>127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65</v>
      </c>
    </row>
    <row r="21" spans="1:5" ht="25.5">
      <c r="A21" s="39" t="s">
        <v>52</v>
      </c>
      <c r="E21" s="38" t="s">
        <v>66</v>
      </c>
    </row>
    <row r="22" spans="1:16" ht="12.75">
      <c r="A22" s="25" t="s">
        <v>45</v>
      </c>
      <c s="29" t="s">
        <v>35</v>
      </c>
      <c s="29" t="s">
        <v>67</v>
      </c>
      <c s="25" t="s">
        <v>47</v>
      </c>
      <c s="30" t="s">
        <v>68</v>
      </c>
      <c s="31" t="s">
        <v>69</v>
      </c>
      <c s="32">
        <v>25.9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70</v>
      </c>
    </row>
    <row r="24" spans="1:5" ht="38.25">
      <c r="A24" s="39" t="s">
        <v>52</v>
      </c>
      <c r="E24" s="38" t="s">
        <v>71</v>
      </c>
    </row>
    <row r="25" spans="1:16" ht="25.5">
      <c r="A25" s="25" t="s">
        <v>45</v>
      </c>
      <c s="29" t="s">
        <v>37</v>
      </c>
      <c s="29" t="s">
        <v>72</v>
      </c>
      <c s="25" t="s">
        <v>47</v>
      </c>
      <c s="30" t="s">
        <v>73</v>
      </c>
      <c s="31" t="s">
        <v>69</v>
      </c>
      <c s="32">
        <v>83.16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51">
      <c r="A26" s="35" t="s">
        <v>50</v>
      </c>
      <c r="E26" s="36" t="s">
        <v>70</v>
      </c>
    </row>
    <row r="27" spans="1:5" ht="38.25">
      <c r="A27" s="39" t="s">
        <v>52</v>
      </c>
      <c r="E27" s="38" t="s">
        <v>74</v>
      </c>
    </row>
    <row r="28" spans="1:16" ht="12.75">
      <c r="A28" s="25" t="s">
        <v>45</v>
      </c>
      <c s="29" t="s">
        <v>75</v>
      </c>
      <c s="29" t="s">
        <v>76</v>
      </c>
      <c s="25" t="s">
        <v>47</v>
      </c>
      <c s="30" t="s">
        <v>77</v>
      </c>
      <c s="31" t="s">
        <v>69</v>
      </c>
      <c s="32">
        <v>63.36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78</v>
      </c>
    </row>
    <row r="30" spans="1:5" ht="38.25">
      <c r="A30" s="39" t="s">
        <v>52</v>
      </c>
      <c r="E30" s="38" t="s">
        <v>79</v>
      </c>
    </row>
    <row r="31" spans="1:16" ht="12.75">
      <c r="A31" s="25" t="s">
        <v>45</v>
      </c>
      <c s="29" t="s">
        <v>80</v>
      </c>
      <c s="29" t="s">
        <v>81</v>
      </c>
      <c s="25" t="s">
        <v>47</v>
      </c>
      <c s="30" t="s">
        <v>82</v>
      </c>
      <c s="31" t="s">
        <v>83</v>
      </c>
      <c s="32">
        <v>93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84</v>
      </c>
    </row>
    <row r="33" spans="1:5" ht="38.25">
      <c r="A33" s="39" t="s">
        <v>52</v>
      </c>
      <c r="E33" s="38" t="s">
        <v>85</v>
      </c>
    </row>
    <row r="34" spans="1:16" ht="12.75">
      <c r="A34" s="25" t="s">
        <v>45</v>
      </c>
      <c s="29" t="s">
        <v>40</v>
      </c>
      <c s="29" t="s">
        <v>86</v>
      </c>
      <c s="25" t="s">
        <v>47</v>
      </c>
      <c s="30" t="s">
        <v>87</v>
      </c>
      <c s="31" t="s">
        <v>69</v>
      </c>
      <c s="32">
        <v>1760.43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25.5">
      <c r="A35" s="35" t="s">
        <v>50</v>
      </c>
      <c r="E35" s="36" t="s">
        <v>88</v>
      </c>
    </row>
    <row r="36" spans="1:5" ht="76.5">
      <c r="A36" s="39" t="s">
        <v>52</v>
      </c>
      <c r="E36" s="38" t="s">
        <v>89</v>
      </c>
    </row>
    <row r="37" spans="1:16" ht="12.75">
      <c r="A37" s="25" t="s">
        <v>45</v>
      </c>
      <c s="29" t="s">
        <v>42</v>
      </c>
      <c s="29" t="s">
        <v>90</v>
      </c>
      <c s="25" t="s">
        <v>47</v>
      </c>
      <c s="30" t="s">
        <v>91</v>
      </c>
      <c s="31" t="s">
        <v>69</v>
      </c>
      <c s="32">
        <v>188.85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92</v>
      </c>
    </row>
    <row r="39" spans="1:5" ht="25.5">
      <c r="A39" s="39" t="s">
        <v>52</v>
      </c>
      <c r="E39" s="38" t="s">
        <v>93</v>
      </c>
    </row>
    <row r="40" spans="1:16" ht="12.75">
      <c r="A40" s="25" t="s">
        <v>45</v>
      </c>
      <c s="29" t="s">
        <v>94</v>
      </c>
      <c s="29" t="s">
        <v>95</v>
      </c>
      <c s="25" t="s">
        <v>47</v>
      </c>
      <c s="30" t="s">
        <v>96</v>
      </c>
      <c s="31" t="s">
        <v>64</v>
      </c>
      <c s="32">
        <v>2528.4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97</v>
      </c>
    </row>
    <row r="42" spans="1:5" ht="38.25">
      <c r="A42" s="39" t="s">
        <v>52</v>
      </c>
      <c r="E42" s="38" t="s">
        <v>98</v>
      </c>
    </row>
    <row r="43" spans="1:16" ht="12.75">
      <c r="A43" s="25" t="s">
        <v>45</v>
      </c>
      <c s="29" t="s">
        <v>99</v>
      </c>
      <c s="29" t="s">
        <v>100</v>
      </c>
      <c s="25" t="s">
        <v>47</v>
      </c>
      <c s="30" t="s">
        <v>101</v>
      </c>
      <c s="31" t="s">
        <v>83</v>
      </c>
      <c s="32">
        <v>3717.5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97</v>
      </c>
    </row>
    <row r="45" spans="1:5" ht="25.5">
      <c r="A45" s="39" t="s">
        <v>52</v>
      </c>
      <c r="E45" s="38" t="s">
        <v>102</v>
      </c>
    </row>
    <row r="46" spans="1:16" ht="12.75">
      <c r="A46" s="25" t="s">
        <v>45</v>
      </c>
      <c s="29" t="s">
        <v>103</v>
      </c>
      <c s="29" t="s">
        <v>104</v>
      </c>
      <c s="25" t="s">
        <v>47</v>
      </c>
      <c s="30" t="s">
        <v>105</v>
      </c>
      <c s="31" t="s">
        <v>83</v>
      </c>
      <c s="32">
        <v>52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97</v>
      </c>
    </row>
    <row r="48" spans="1:5" ht="25.5">
      <c r="A48" s="39" t="s">
        <v>52</v>
      </c>
      <c r="E48" s="38" t="s">
        <v>106</v>
      </c>
    </row>
    <row r="49" spans="1:16" ht="12.75">
      <c r="A49" s="25" t="s">
        <v>45</v>
      </c>
      <c s="29" t="s">
        <v>107</v>
      </c>
      <c s="29" t="s">
        <v>108</v>
      </c>
      <c s="25" t="s">
        <v>47</v>
      </c>
      <c s="30" t="s">
        <v>109</v>
      </c>
      <c s="31" t="s">
        <v>69</v>
      </c>
      <c s="32">
        <v>25.6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76.5">
      <c r="A51" s="39" t="s">
        <v>52</v>
      </c>
      <c r="E51" s="38" t="s">
        <v>110</v>
      </c>
    </row>
    <row r="52" spans="1:16" ht="12.75">
      <c r="A52" s="25" t="s">
        <v>45</v>
      </c>
      <c s="29" t="s">
        <v>111</v>
      </c>
      <c s="29" t="s">
        <v>112</v>
      </c>
      <c s="25" t="s">
        <v>47</v>
      </c>
      <c s="30" t="s">
        <v>113</v>
      </c>
      <c s="31" t="s">
        <v>64</v>
      </c>
      <c s="32">
        <v>11657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114</v>
      </c>
    </row>
    <row r="54" spans="1:5" ht="25.5">
      <c r="A54" s="39" t="s">
        <v>52</v>
      </c>
      <c r="E54" s="38" t="s">
        <v>115</v>
      </c>
    </row>
    <row r="55" spans="1:16" ht="12.75">
      <c r="A55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64</v>
      </c>
      <c s="32">
        <v>1259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119</v>
      </c>
    </row>
    <row r="57" spans="1:5" ht="25.5">
      <c r="A57" s="39" t="s">
        <v>52</v>
      </c>
      <c r="E57" s="38" t="s">
        <v>120</v>
      </c>
    </row>
    <row r="58" spans="1:16" ht="12.75">
      <c r="A58" s="25" t="s">
        <v>45</v>
      </c>
      <c s="29" t="s">
        <v>121</v>
      </c>
      <c s="29" t="s">
        <v>122</v>
      </c>
      <c s="25" t="s">
        <v>47</v>
      </c>
      <c s="30" t="s">
        <v>123</v>
      </c>
      <c s="31" t="s">
        <v>64</v>
      </c>
      <c s="32">
        <v>1259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47</v>
      </c>
    </row>
    <row r="60" spans="1:5" ht="25.5">
      <c r="A60" s="39" t="s">
        <v>52</v>
      </c>
      <c r="E60" s="38" t="s">
        <v>124</v>
      </c>
    </row>
    <row r="61" spans="1:16" ht="12.75">
      <c r="A61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64</v>
      </c>
      <c s="32">
        <v>4196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128</v>
      </c>
    </row>
    <row r="63" spans="1:5" ht="76.5">
      <c r="A63" s="39" t="s">
        <v>52</v>
      </c>
      <c r="E63" s="38" t="s">
        <v>129</v>
      </c>
    </row>
    <row r="64" spans="1:16" ht="12.75">
      <c r="A64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64</v>
      </c>
      <c s="32">
        <v>4196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133</v>
      </c>
    </row>
    <row r="66" spans="1:5" ht="76.5">
      <c r="A66" s="37" t="s">
        <v>52</v>
      </c>
      <c r="E66" s="38" t="s">
        <v>134</v>
      </c>
    </row>
    <row r="67" spans="1:18" ht="12.75" customHeight="1">
      <c r="A67" s="6" t="s">
        <v>43</v>
      </c>
      <c s="6"/>
      <c s="41" t="s">
        <v>23</v>
      </c>
      <c s="6"/>
      <c s="27" t="s">
        <v>135</v>
      </c>
      <c s="6"/>
      <c s="6"/>
      <c s="6"/>
      <c s="42">
        <f>0+Q67</f>
      </c>
      <c r="O67">
        <f>0+R67</f>
      </c>
      <c r="Q67">
        <f>0+I68+I71+I74</f>
      </c>
      <c>
        <f>0+O68+O71+O74</f>
      </c>
    </row>
    <row r="68" spans="1:16" ht="12.75">
      <c r="A68" s="25" t="s">
        <v>45</v>
      </c>
      <c s="29" t="s">
        <v>136</v>
      </c>
      <c s="29" t="s">
        <v>137</v>
      </c>
      <c s="25" t="s">
        <v>47</v>
      </c>
      <c s="30" t="s">
        <v>138</v>
      </c>
      <c s="31" t="s">
        <v>69</v>
      </c>
      <c s="32">
        <v>173.25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139</v>
      </c>
    </row>
    <row r="70" spans="1:5" ht="38.25">
      <c r="A70" s="39" t="s">
        <v>52</v>
      </c>
      <c r="E70" s="38" t="s">
        <v>140</v>
      </c>
    </row>
    <row r="71" spans="1:16" ht="12.75">
      <c r="A71" s="25" t="s">
        <v>45</v>
      </c>
      <c s="29" t="s">
        <v>141</v>
      </c>
      <c s="29" t="s">
        <v>142</v>
      </c>
      <c s="25" t="s">
        <v>47</v>
      </c>
      <c s="30" t="s">
        <v>143</v>
      </c>
      <c s="31" t="s">
        <v>69</v>
      </c>
      <c s="32">
        <v>28.856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38.25">
      <c r="A72" s="35" t="s">
        <v>50</v>
      </c>
      <c r="E72" s="36" t="s">
        <v>144</v>
      </c>
    </row>
    <row r="73" spans="1:5" ht="76.5">
      <c r="A73" s="39" t="s">
        <v>52</v>
      </c>
      <c r="E73" s="38" t="s">
        <v>145</v>
      </c>
    </row>
    <row r="74" spans="1:16" ht="12.75">
      <c r="A74" s="25" t="s">
        <v>45</v>
      </c>
      <c s="29" t="s">
        <v>146</v>
      </c>
      <c s="29" t="s">
        <v>147</v>
      </c>
      <c s="25" t="s">
        <v>47</v>
      </c>
      <c s="30" t="s">
        <v>148</v>
      </c>
      <c s="31" t="s">
        <v>49</v>
      </c>
      <c s="32">
        <v>4.329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76.5">
      <c r="A76" s="37" t="s">
        <v>52</v>
      </c>
      <c r="E76" s="38" t="s">
        <v>149</v>
      </c>
    </row>
    <row r="77" spans="1:18" ht="12.75" customHeight="1">
      <c r="A77" s="6" t="s">
        <v>43</v>
      </c>
      <c s="6"/>
      <c s="41" t="s">
        <v>22</v>
      </c>
      <c s="6"/>
      <c s="27" t="s">
        <v>150</v>
      </c>
      <c s="6"/>
      <c s="6"/>
      <c s="6"/>
      <c s="42">
        <f>0+Q77</f>
      </c>
      <c r="O77">
        <f>0+R77</f>
      </c>
      <c r="Q77">
        <f>0+I78+I81+I84+I87</f>
      </c>
      <c>
        <f>0+O78+O81+O84+O87</f>
      </c>
    </row>
    <row r="78" spans="1:16" ht="12.75">
      <c r="A78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69</v>
      </c>
      <c s="32">
        <v>10.251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38.25">
      <c r="A79" s="35" t="s">
        <v>50</v>
      </c>
      <c r="E79" s="36" t="s">
        <v>154</v>
      </c>
    </row>
    <row r="80" spans="1:5" ht="76.5">
      <c r="A80" s="39" t="s">
        <v>52</v>
      </c>
      <c r="E80" s="38" t="s">
        <v>155</v>
      </c>
    </row>
    <row r="81" spans="1:16" ht="12.75">
      <c r="A81" s="25" t="s">
        <v>45</v>
      </c>
      <c s="29" t="s">
        <v>156</v>
      </c>
      <c s="29" t="s">
        <v>157</v>
      </c>
      <c s="25" t="s">
        <v>47</v>
      </c>
      <c s="30" t="s">
        <v>158</v>
      </c>
      <c s="31" t="s">
        <v>49</v>
      </c>
      <c s="32">
        <v>1.537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47</v>
      </c>
    </row>
    <row r="83" spans="1:5" ht="76.5">
      <c r="A83" s="39" t="s">
        <v>52</v>
      </c>
      <c r="E83" s="38" t="s">
        <v>159</v>
      </c>
    </row>
    <row r="84" spans="1:16" ht="12.75">
      <c r="A84" s="25" t="s">
        <v>45</v>
      </c>
      <c s="29" t="s">
        <v>160</v>
      </c>
      <c s="29" t="s">
        <v>161</v>
      </c>
      <c s="25" t="s">
        <v>47</v>
      </c>
      <c s="30" t="s">
        <v>162</v>
      </c>
      <c s="31" t="s">
        <v>69</v>
      </c>
      <c s="32">
        <v>32.428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38.25">
      <c r="A85" s="35" t="s">
        <v>50</v>
      </c>
      <c r="E85" s="36" t="s">
        <v>144</v>
      </c>
    </row>
    <row r="86" spans="1:5" ht="76.5">
      <c r="A86" s="39" t="s">
        <v>52</v>
      </c>
      <c r="E86" s="38" t="s">
        <v>163</v>
      </c>
    </row>
    <row r="87" spans="1:16" ht="12.75">
      <c r="A87" s="25" t="s">
        <v>45</v>
      </c>
      <c s="29" t="s">
        <v>164</v>
      </c>
      <c s="29" t="s">
        <v>165</v>
      </c>
      <c s="25" t="s">
        <v>47</v>
      </c>
      <c s="30" t="s">
        <v>166</v>
      </c>
      <c s="31" t="s">
        <v>49</v>
      </c>
      <c s="32">
        <v>4.865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76.5">
      <c r="A89" s="37" t="s">
        <v>52</v>
      </c>
      <c r="E89" s="38" t="s">
        <v>167</v>
      </c>
    </row>
    <row r="90" spans="1:18" ht="12.75" customHeight="1">
      <c r="A90" s="6" t="s">
        <v>43</v>
      </c>
      <c s="6"/>
      <c s="41" t="s">
        <v>33</v>
      </c>
      <c s="6"/>
      <c s="27" t="s">
        <v>168</v>
      </c>
      <c s="6"/>
      <c s="6"/>
      <c s="6"/>
      <c s="42">
        <f>0+Q90</f>
      </c>
      <c r="O90">
        <f>0+R90</f>
      </c>
      <c r="Q90">
        <f>0+I91+I94+I97</f>
      </c>
      <c>
        <f>0+O91+O94+O97</f>
      </c>
    </row>
    <row r="91" spans="1:16" ht="12.75">
      <c r="A91" s="25" t="s">
        <v>45</v>
      </c>
      <c s="29" t="s">
        <v>169</v>
      </c>
      <c s="29" t="s">
        <v>170</v>
      </c>
      <c s="25" t="s">
        <v>47</v>
      </c>
      <c s="30" t="s">
        <v>171</v>
      </c>
      <c s="31" t="s">
        <v>69</v>
      </c>
      <c s="32">
        <v>13.88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47</v>
      </c>
    </row>
    <row r="93" spans="1:5" ht="102">
      <c r="A93" s="39" t="s">
        <v>52</v>
      </c>
      <c r="E93" s="38" t="s">
        <v>172</v>
      </c>
    </row>
    <row r="94" spans="1:16" ht="12.75">
      <c r="A94" s="25" t="s">
        <v>45</v>
      </c>
      <c s="29" t="s">
        <v>173</v>
      </c>
      <c s="29" t="s">
        <v>174</v>
      </c>
      <c s="25" t="s">
        <v>47</v>
      </c>
      <c s="30" t="s">
        <v>175</v>
      </c>
      <c s="31" t="s">
        <v>69</v>
      </c>
      <c s="32">
        <v>13.88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2.75">
      <c r="A95" s="35" t="s">
        <v>50</v>
      </c>
      <c r="E95" s="36" t="s">
        <v>47</v>
      </c>
    </row>
    <row r="96" spans="1:5" ht="102">
      <c r="A96" s="39" t="s">
        <v>52</v>
      </c>
      <c r="E96" s="38" t="s">
        <v>176</v>
      </c>
    </row>
    <row r="97" spans="1:16" ht="12.75">
      <c r="A97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69</v>
      </c>
      <c s="32">
        <v>27.76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47</v>
      </c>
    </row>
    <row r="99" spans="1:5" ht="102">
      <c r="A99" s="37" t="s">
        <v>52</v>
      </c>
      <c r="E99" s="38" t="s">
        <v>180</v>
      </c>
    </row>
    <row r="100" spans="1:18" ht="12.75" customHeight="1">
      <c r="A100" s="6" t="s">
        <v>43</v>
      </c>
      <c s="6"/>
      <c s="41" t="s">
        <v>35</v>
      </c>
      <c s="6"/>
      <c s="27" t="s">
        <v>181</v>
      </c>
      <c s="6"/>
      <c s="6"/>
      <c s="6"/>
      <c s="42">
        <f>0+Q100</f>
      </c>
      <c r="O100">
        <f>0+R100</f>
      </c>
      <c r="Q100">
        <f>0+I101+I104+I107+I110+I113+I116+I119+I122+I125+I128</f>
      </c>
      <c>
        <f>0+O101+O104+O107+O110+O113+O116+O119+O122+O125+O128</f>
      </c>
    </row>
    <row r="101" spans="1:16" ht="12.75">
      <c r="A101" s="25" t="s">
        <v>45</v>
      </c>
      <c s="29" t="s">
        <v>182</v>
      </c>
      <c s="29" t="s">
        <v>183</v>
      </c>
      <c s="25" t="s">
        <v>47</v>
      </c>
      <c s="30" t="s">
        <v>184</v>
      </c>
      <c s="31" t="s">
        <v>64</v>
      </c>
      <c s="32">
        <v>2687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38.25">
      <c r="A102" s="35" t="s">
        <v>50</v>
      </c>
      <c r="E102" s="36" t="s">
        <v>185</v>
      </c>
    </row>
    <row r="103" spans="1:5" ht="51">
      <c r="A103" s="39" t="s">
        <v>52</v>
      </c>
      <c r="E103" s="38" t="s">
        <v>186</v>
      </c>
    </row>
    <row r="104" spans="1:16" ht="12.75">
      <c r="A104" s="25" t="s">
        <v>45</v>
      </c>
      <c s="29" t="s">
        <v>187</v>
      </c>
      <c s="29" t="s">
        <v>188</v>
      </c>
      <c s="25" t="s">
        <v>47</v>
      </c>
      <c s="30" t="s">
        <v>189</v>
      </c>
      <c s="31" t="s">
        <v>64</v>
      </c>
      <c s="32">
        <v>11657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02">
      <c r="A105" s="35" t="s">
        <v>50</v>
      </c>
      <c r="E105" s="36" t="s">
        <v>190</v>
      </c>
    </row>
    <row r="106" spans="1:5" ht="12.75">
      <c r="A106" s="39" t="s">
        <v>52</v>
      </c>
      <c r="E106" s="38" t="s">
        <v>191</v>
      </c>
    </row>
    <row r="107" spans="1:16" ht="12.75">
      <c r="A107" s="25" t="s">
        <v>45</v>
      </c>
      <c s="29" t="s">
        <v>192</v>
      </c>
      <c s="29" t="s">
        <v>193</v>
      </c>
      <c s="25" t="s">
        <v>194</v>
      </c>
      <c s="30" t="s">
        <v>195</v>
      </c>
      <c s="31" t="s">
        <v>64</v>
      </c>
      <c s="32">
        <v>11657</v>
      </c>
      <c s="33">
        <v>0</v>
      </c>
      <c s="34">
        <f>ROUND(ROUND(H107,2)*ROUND(G107,3),2)</f>
      </c>
      <c r="O107">
        <f>(I107*21)/100</f>
      </c>
      <c t="s">
        <v>23</v>
      </c>
    </row>
    <row r="108" spans="1:5" ht="51">
      <c r="A108" s="35" t="s">
        <v>50</v>
      </c>
      <c r="E108" s="36" t="s">
        <v>196</v>
      </c>
    </row>
    <row r="109" spans="1:5" ht="12.75">
      <c r="A109" s="39" t="s">
        <v>52</v>
      </c>
      <c r="E109" s="38" t="s">
        <v>197</v>
      </c>
    </row>
    <row r="110" spans="1:16" ht="12.75">
      <c r="A110" s="25" t="s">
        <v>45</v>
      </c>
      <c s="29" t="s">
        <v>198</v>
      </c>
      <c s="29" t="s">
        <v>193</v>
      </c>
      <c s="25" t="s">
        <v>199</v>
      </c>
      <c s="30" t="s">
        <v>200</v>
      </c>
      <c s="31" t="s">
        <v>64</v>
      </c>
      <c s="32">
        <v>11657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51">
      <c r="A111" s="35" t="s">
        <v>50</v>
      </c>
      <c r="E111" s="36" t="s">
        <v>201</v>
      </c>
    </row>
    <row r="112" spans="1:5" ht="12.75">
      <c r="A112" s="39" t="s">
        <v>52</v>
      </c>
      <c r="E112" s="38" t="s">
        <v>197</v>
      </c>
    </row>
    <row r="113" spans="1:16" ht="12.75">
      <c r="A113" s="25" t="s">
        <v>45</v>
      </c>
      <c s="29" t="s">
        <v>202</v>
      </c>
      <c s="29" t="s">
        <v>203</v>
      </c>
      <c s="25" t="s">
        <v>47</v>
      </c>
      <c s="30" t="s">
        <v>204</v>
      </c>
      <c s="31" t="s">
        <v>64</v>
      </c>
      <c s="32">
        <v>11595.2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205</v>
      </c>
    </row>
    <row r="115" spans="1:5" ht="12.75">
      <c r="A115" s="39" t="s">
        <v>52</v>
      </c>
      <c r="E115" s="38" t="s">
        <v>206</v>
      </c>
    </row>
    <row r="116" spans="1:16" ht="12.75">
      <c r="A116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64</v>
      </c>
      <c s="32">
        <v>11595.2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210</v>
      </c>
    </row>
    <row r="118" spans="1:5" ht="12.75">
      <c r="A118" s="39" t="s">
        <v>52</v>
      </c>
      <c r="E118" s="38" t="s">
        <v>206</v>
      </c>
    </row>
    <row r="119" spans="1:16" ht="12.75">
      <c r="A119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64</v>
      </c>
      <c s="32">
        <v>11606.3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214</v>
      </c>
    </row>
    <row r="121" spans="1:5" ht="12.75">
      <c r="A121" s="39" t="s">
        <v>52</v>
      </c>
      <c r="E121" s="38" t="s">
        <v>215</v>
      </c>
    </row>
    <row r="122" spans="1:16" ht="12.75">
      <c r="A122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64</v>
      </c>
      <c s="32">
        <v>45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219</v>
      </c>
    </row>
    <row r="124" spans="1:5" ht="63.75">
      <c r="A124" s="39" t="s">
        <v>52</v>
      </c>
      <c r="E124" s="38" t="s">
        <v>220</v>
      </c>
    </row>
    <row r="125" spans="1:16" ht="12.75">
      <c r="A125" s="25" t="s">
        <v>45</v>
      </c>
      <c s="29" t="s">
        <v>221</v>
      </c>
      <c s="29" t="s">
        <v>222</v>
      </c>
      <c s="25" t="s">
        <v>194</v>
      </c>
      <c s="30" t="s">
        <v>223</v>
      </c>
      <c s="31" t="s">
        <v>83</v>
      </c>
      <c s="32">
        <v>58.4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224</v>
      </c>
    </row>
    <row r="127" spans="1:5" ht="38.25">
      <c r="A127" s="39" t="s">
        <v>52</v>
      </c>
      <c r="E127" s="38" t="s">
        <v>225</v>
      </c>
    </row>
    <row r="128" spans="1:16" ht="12.75">
      <c r="A128" s="25" t="s">
        <v>45</v>
      </c>
      <c s="29" t="s">
        <v>226</v>
      </c>
      <c s="29" t="s">
        <v>222</v>
      </c>
      <c s="25" t="s">
        <v>199</v>
      </c>
      <c s="30" t="s">
        <v>223</v>
      </c>
      <c s="31" t="s">
        <v>83</v>
      </c>
      <c s="32">
        <v>58.4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227</v>
      </c>
    </row>
    <row r="130" spans="1:5" ht="38.25">
      <c r="A130" s="37" t="s">
        <v>52</v>
      </c>
      <c r="E130" s="38" t="s">
        <v>225</v>
      </c>
    </row>
    <row r="131" spans="1:18" ht="12.75" customHeight="1">
      <c r="A131" s="6" t="s">
        <v>43</v>
      </c>
      <c s="6"/>
      <c s="41" t="s">
        <v>40</v>
      </c>
      <c s="6"/>
      <c s="27" t="s">
        <v>228</v>
      </c>
      <c s="6"/>
      <c s="6"/>
      <c s="6"/>
      <c s="42">
        <f>0+Q131</f>
      </c>
      <c r="O131">
        <f>0+R131</f>
      </c>
      <c r="Q131">
        <f>0+I132+I135+I138+I141+I144+I147+I150+I153+I156+I159+I162</f>
      </c>
      <c>
        <f>0+O132+O135+O138+O141+O144+O147+O150+O153+O156+O159+O162</f>
      </c>
    </row>
    <row r="132" spans="1:16" ht="12.75">
      <c r="A132" s="25" t="s">
        <v>45</v>
      </c>
      <c s="29" t="s">
        <v>229</v>
      </c>
      <c s="29" t="s">
        <v>230</v>
      </c>
      <c s="25" t="s">
        <v>47</v>
      </c>
      <c s="30" t="s">
        <v>231</v>
      </c>
      <c s="31" t="s">
        <v>83</v>
      </c>
      <c s="32">
        <v>7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47</v>
      </c>
    </row>
    <row r="134" spans="1:5" ht="51">
      <c r="A134" s="39" t="s">
        <v>52</v>
      </c>
      <c r="E134" s="38" t="s">
        <v>232</v>
      </c>
    </row>
    <row r="135" spans="1:16" ht="25.5">
      <c r="A135" s="25" t="s">
        <v>45</v>
      </c>
      <c s="29" t="s">
        <v>233</v>
      </c>
      <c s="29" t="s">
        <v>234</v>
      </c>
      <c s="25" t="s">
        <v>47</v>
      </c>
      <c s="30" t="s">
        <v>235</v>
      </c>
      <c s="31" t="s">
        <v>83</v>
      </c>
      <c s="32">
        <v>420</v>
      </c>
      <c s="33">
        <v>0</v>
      </c>
      <c s="34">
        <f>ROUND(ROUND(H135,2)*ROUND(G135,3),2)</f>
      </c>
      <c r="O135">
        <f>(I135*21)/100</f>
      </c>
      <c t="s">
        <v>23</v>
      </c>
    </row>
    <row r="136" spans="1:5" ht="12.75">
      <c r="A136" s="35" t="s">
        <v>50</v>
      </c>
      <c r="E136" s="36" t="s">
        <v>47</v>
      </c>
    </row>
    <row r="137" spans="1:5" ht="76.5">
      <c r="A137" s="39" t="s">
        <v>52</v>
      </c>
      <c r="E137" s="38" t="s">
        <v>236</v>
      </c>
    </row>
    <row r="138" spans="1:16" ht="25.5">
      <c r="A138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83</v>
      </c>
      <c s="32">
        <v>325</v>
      </c>
      <c s="33">
        <v>0</v>
      </c>
      <c s="34">
        <f>ROUND(ROUND(H138,2)*ROUND(G138,3),2)</f>
      </c>
      <c r="O138">
        <f>(I138*21)/100</f>
      </c>
      <c t="s">
        <v>23</v>
      </c>
    </row>
    <row r="139" spans="1:5" ht="12.75">
      <c r="A139" s="35" t="s">
        <v>50</v>
      </c>
      <c r="E139" s="36" t="s">
        <v>47</v>
      </c>
    </row>
    <row r="140" spans="1:5" ht="76.5">
      <c r="A140" s="39" t="s">
        <v>52</v>
      </c>
      <c r="E140" s="38" t="s">
        <v>240</v>
      </c>
    </row>
    <row r="141" spans="1:16" ht="12.75">
      <c r="A141" s="25" t="s">
        <v>45</v>
      </c>
      <c s="29" t="s">
        <v>241</v>
      </c>
      <c s="29" t="s">
        <v>242</v>
      </c>
      <c s="25" t="s">
        <v>47</v>
      </c>
      <c s="30" t="s">
        <v>243</v>
      </c>
      <c s="31" t="s">
        <v>83</v>
      </c>
      <c s="32">
        <v>14</v>
      </c>
      <c s="33">
        <v>0</v>
      </c>
      <c s="34">
        <f>ROUND(ROUND(H141,2)*ROUND(G141,3),2)</f>
      </c>
      <c r="O141">
        <f>(I141*21)/100</f>
      </c>
      <c t="s">
        <v>23</v>
      </c>
    </row>
    <row r="142" spans="1:5" ht="12.75">
      <c r="A142" s="35" t="s">
        <v>50</v>
      </c>
      <c r="E142" s="36" t="s">
        <v>244</v>
      </c>
    </row>
    <row r="143" spans="1:5" ht="51">
      <c r="A143" s="39" t="s">
        <v>52</v>
      </c>
      <c r="E143" s="38" t="s">
        <v>245</v>
      </c>
    </row>
    <row r="144" spans="1:16" ht="12.75">
      <c r="A144" s="25" t="s">
        <v>45</v>
      </c>
      <c s="29" t="s">
        <v>246</v>
      </c>
      <c s="29" t="s">
        <v>247</v>
      </c>
      <c s="25" t="s">
        <v>47</v>
      </c>
      <c s="30" t="s">
        <v>248</v>
      </c>
      <c s="31" t="s">
        <v>249</v>
      </c>
      <c s="32">
        <v>140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47</v>
      </c>
    </row>
    <row r="146" spans="1:5" ht="38.25">
      <c r="A146" s="39" t="s">
        <v>52</v>
      </c>
      <c r="E146" s="38" t="s">
        <v>250</v>
      </c>
    </row>
    <row r="147" spans="1:16" ht="25.5">
      <c r="A147" s="25" t="s">
        <v>45</v>
      </c>
      <c s="29" t="s">
        <v>251</v>
      </c>
      <c s="29" t="s">
        <v>252</v>
      </c>
      <c s="25" t="s">
        <v>47</v>
      </c>
      <c s="30" t="s">
        <v>253</v>
      </c>
      <c s="31" t="s">
        <v>249</v>
      </c>
      <c s="32">
        <v>39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12.75">
      <c r="A148" s="35" t="s">
        <v>50</v>
      </c>
      <c r="E148" s="36" t="s">
        <v>47</v>
      </c>
    </row>
    <row r="149" spans="1:5" ht="38.25">
      <c r="A149" s="39" t="s">
        <v>52</v>
      </c>
      <c r="E149" s="38" t="s">
        <v>254</v>
      </c>
    </row>
    <row r="150" spans="1:16" ht="12.75">
      <c r="A150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249</v>
      </c>
      <c s="32">
        <v>2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38.25">
      <c r="A152" s="39" t="s">
        <v>52</v>
      </c>
      <c r="E152" s="38" t="s">
        <v>258</v>
      </c>
    </row>
    <row r="153" spans="1:16" ht="12.75">
      <c r="A153" s="25" t="s">
        <v>45</v>
      </c>
      <c s="29" t="s">
        <v>259</v>
      </c>
      <c s="29" t="s">
        <v>260</v>
      </c>
      <c s="25" t="s">
        <v>47</v>
      </c>
      <c s="30" t="s">
        <v>261</v>
      </c>
      <c s="31" t="s">
        <v>83</v>
      </c>
      <c s="32">
        <v>58.4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47</v>
      </c>
    </row>
    <row r="155" spans="1:5" ht="25.5">
      <c r="A155" s="39" t="s">
        <v>52</v>
      </c>
      <c r="E155" s="38" t="s">
        <v>262</v>
      </c>
    </row>
    <row r="156" spans="1:16" ht="12.75">
      <c r="A156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83</v>
      </c>
      <c s="32">
        <v>58.4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47</v>
      </c>
    </row>
    <row r="158" spans="1:5" ht="25.5">
      <c r="A158" s="39" t="s">
        <v>52</v>
      </c>
      <c r="E158" s="38" t="s">
        <v>266</v>
      </c>
    </row>
    <row r="159" spans="1:16" ht="12.75">
      <c r="A159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69</v>
      </c>
      <c s="32">
        <v>15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51">
      <c r="A160" s="35" t="s">
        <v>50</v>
      </c>
      <c r="E160" s="36" t="s">
        <v>270</v>
      </c>
    </row>
    <row r="161" spans="1:5" ht="25.5">
      <c r="A161" s="39" t="s">
        <v>52</v>
      </c>
      <c r="E161" s="38" t="s">
        <v>271</v>
      </c>
    </row>
    <row r="162" spans="1:16" ht="12.75">
      <c r="A162" s="25" t="s">
        <v>45</v>
      </c>
      <c s="29" t="s">
        <v>272</v>
      </c>
      <c s="29" t="s">
        <v>273</v>
      </c>
      <c s="25" t="s">
        <v>47</v>
      </c>
      <c s="30" t="s">
        <v>274</v>
      </c>
      <c s="31" t="s">
        <v>69</v>
      </c>
      <c s="32">
        <v>5.5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38.25">
      <c r="A163" s="35" t="s">
        <v>50</v>
      </c>
      <c r="E163" s="36" t="s">
        <v>275</v>
      </c>
    </row>
    <row r="164" spans="1:5" ht="25.5">
      <c r="A164" s="37" t="s">
        <v>52</v>
      </c>
      <c r="E164" s="38" t="s">
        <v>276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0+O8+O15+O19+O32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277</v>
      </c>
      <c s="43">
        <f>0+I8+I15+I19+I32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277</v>
      </c>
      <c s="6"/>
      <c s="18" t="s">
        <v>278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279</v>
      </c>
      <c s="25" t="s">
        <v>47</v>
      </c>
      <c s="30" t="s">
        <v>280</v>
      </c>
      <c s="31" t="s">
        <v>281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282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283</v>
      </c>
      <c s="25" t="s">
        <v>47</v>
      </c>
      <c s="30" t="s">
        <v>284</v>
      </c>
      <c s="31" t="s">
        <v>281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285</v>
      </c>
    </row>
    <row r="14" spans="1:5" ht="12.75">
      <c r="A14" s="37" t="s">
        <v>52</v>
      </c>
      <c r="E14" s="38" t="s">
        <v>47</v>
      </c>
    </row>
    <row r="15" spans="1:18" ht="12.75" customHeight="1">
      <c r="A15" s="6" t="s">
        <v>43</v>
      </c>
      <c s="6"/>
      <c s="41" t="s">
        <v>29</v>
      </c>
      <c s="6"/>
      <c s="27" t="s">
        <v>61</v>
      </c>
      <c s="6"/>
      <c s="6"/>
      <c s="6"/>
      <c s="42">
        <f>0+Q15</f>
      </c>
      <c r="O15">
        <f>0+R15</f>
      </c>
      <c r="Q15">
        <f>0+I16</f>
      </c>
      <c>
        <f>0+O16</f>
      </c>
    </row>
    <row r="16" spans="1:16" ht="12.7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69</v>
      </c>
      <c s="32">
        <v>267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38.25">
      <c r="A17" s="35" t="s">
        <v>50</v>
      </c>
      <c r="E17" s="36" t="s">
        <v>286</v>
      </c>
    </row>
    <row r="18" spans="1:5" ht="38.25">
      <c r="A18" s="37" t="s">
        <v>52</v>
      </c>
      <c r="E18" s="38" t="s">
        <v>287</v>
      </c>
    </row>
    <row r="19" spans="1:18" ht="12.75" customHeight="1">
      <c r="A19" s="6" t="s">
        <v>43</v>
      </c>
      <c s="6"/>
      <c s="41" t="s">
        <v>35</v>
      </c>
      <c s="6"/>
      <c s="27" t="s">
        <v>181</v>
      </c>
      <c s="6"/>
      <c s="6"/>
      <c s="6"/>
      <c s="42">
        <f>0+Q19</f>
      </c>
      <c r="O19">
        <f>0+R19</f>
      </c>
      <c r="Q19">
        <f>0+I20+I23+I26+I29</f>
      </c>
      <c>
        <f>0+O20+O23+O26+O29</f>
      </c>
    </row>
    <row r="20" spans="1:16" ht="12.75">
      <c r="A20" s="25" t="s">
        <v>45</v>
      </c>
      <c s="29" t="s">
        <v>33</v>
      </c>
      <c s="29" t="s">
        <v>288</v>
      </c>
      <c s="25" t="s">
        <v>47</v>
      </c>
      <c s="30" t="s">
        <v>289</v>
      </c>
      <c s="31" t="s">
        <v>64</v>
      </c>
      <c s="32">
        <v>2670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25.5">
      <c r="A21" s="35" t="s">
        <v>50</v>
      </c>
      <c r="E21" s="36" t="s">
        <v>290</v>
      </c>
    </row>
    <row r="22" spans="1:5" ht="25.5">
      <c r="A22" s="39" t="s">
        <v>52</v>
      </c>
      <c r="E22" s="38" t="s">
        <v>291</v>
      </c>
    </row>
    <row r="23" spans="1:16" ht="12.75">
      <c r="A23" s="25" t="s">
        <v>45</v>
      </c>
      <c s="29" t="s">
        <v>35</v>
      </c>
      <c s="29" t="s">
        <v>203</v>
      </c>
      <c s="25" t="s">
        <v>47</v>
      </c>
      <c s="30" t="s">
        <v>204</v>
      </c>
      <c s="31" t="s">
        <v>64</v>
      </c>
      <c s="32">
        <v>2670</v>
      </c>
      <c s="33">
        <v>0</v>
      </c>
      <c s="34">
        <f>ROUND(ROUND(H23,2)*ROUND(G23,3),2)</f>
      </c>
      <c r="O23">
        <f>(I23*21)/100</f>
      </c>
      <c t="s">
        <v>23</v>
      </c>
    </row>
    <row r="24" spans="1:5" ht="25.5">
      <c r="A24" s="35" t="s">
        <v>50</v>
      </c>
      <c r="E24" s="36" t="s">
        <v>292</v>
      </c>
    </row>
    <row r="25" spans="1:5" ht="25.5">
      <c r="A25" s="39" t="s">
        <v>52</v>
      </c>
      <c r="E25" s="38" t="s">
        <v>291</v>
      </c>
    </row>
    <row r="26" spans="1:16" ht="12.75">
      <c r="A26" s="25" t="s">
        <v>45</v>
      </c>
      <c s="29" t="s">
        <v>37</v>
      </c>
      <c s="29" t="s">
        <v>208</v>
      </c>
      <c s="25" t="s">
        <v>47</v>
      </c>
      <c s="30" t="s">
        <v>209</v>
      </c>
      <c s="31" t="s">
        <v>64</v>
      </c>
      <c s="32">
        <v>2670</v>
      </c>
      <c s="33">
        <v>0</v>
      </c>
      <c s="34">
        <f>ROUND(ROUND(H26,2)*ROUND(G26,3),2)</f>
      </c>
      <c r="O26">
        <f>(I26*21)/100</f>
      </c>
      <c t="s">
        <v>23</v>
      </c>
    </row>
    <row r="27" spans="1:5" ht="25.5">
      <c r="A27" s="35" t="s">
        <v>50</v>
      </c>
      <c r="E27" s="36" t="s">
        <v>293</v>
      </c>
    </row>
    <row r="28" spans="1:5" ht="25.5">
      <c r="A28" s="39" t="s">
        <v>52</v>
      </c>
      <c r="E28" s="38" t="s">
        <v>291</v>
      </c>
    </row>
    <row r="29" spans="1:16" ht="12.75">
      <c r="A29" s="25" t="s">
        <v>45</v>
      </c>
      <c s="29" t="s">
        <v>75</v>
      </c>
      <c s="29" t="s">
        <v>212</v>
      </c>
      <c s="25" t="s">
        <v>47</v>
      </c>
      <c s="30" t="s">
        <v>213</v>
      </c>
      <c s="31" t="s">
        <v>64</v>
      </c>
      <c s="32">
        <v>2670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25.5">
      <c r="A30" s="35" t="s">
        <v>50</v>
      </c>
      <c r="E30" s="36" t="s">
        <v>294</v>
      </c>
    </row>
    <row r="31" spans="1:5" ht="25.5">
      <c r="A31" s="37" t="s">
        <v>52</v>
      </c>
      <c r="E31" s="38" t="s">
        <v>291</v>
      </c>
    </row>
    <row r="32" spans="1:18" ht="12.75" customHeight="1">
      <c r="A32" s="6" t="s">
        <v>43</v>
      </c>
      <c s="6"/>
      <c s="41" t="s">
        <v>40</v>
      </c>
      <c s="6"/>
      <c s="27" t="s">
        <v>228</v>
      </c>
      <c s="6"/>
      <c s="6"/>
      <c s="6"/>
      <c s="42">
        <f>0+Q32</f>
      </c>
      <c r="O32">
        <f>0+R32</f>
      </c>
      <c r="Q32">
        <f>0+I33+I36</f>
      </c>
      <c>
        <f>0+O33+O36</f>
      </c>
    </row>
    <row r="33" spans="1:16" ht="12.75">
      <c r="A33" s="25" t="s">
        <v>45</v>
      </c>
      <c s="29" t="s">
        <v>80</v>
      </c>
      <c s="29" t="s">
        <v>264</v>
      </c>
      <c s="25" t="s">
        <v>47</v>
      </c>
      <c s="30" t="s">
        <v>265</v>
      </c>
      <c s="31" t="s">
        <v>83</v>
      </c>
      <c s="32">
        <v>2940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295</v>
      </c>
    </row>
    <row r="35" spans="1:5" ht="38.25">
      <c r="A35" s="39" t="s">
        <v>52</v>
      </c>
      <c r="E35" s="38" t="s">
        <v>296</v>
      </c>
    </row>
    <row r="36" spans="1:16" ht="12.75">
      <c r="A36" s="25" t="s">
        <v>45</v>
      </c>
      <c s="29" t="s">
        <v>40</v>
      </c>
      <c s="29" t="s">
        <v>297</v>
      </c>
      <c s="25" t="s">
        <v>47</v>
      </c>
      <c s="30" t="s">
        <v>298</v>
      </c>
      <c s="31" t="s">
        <v>83</v>
      </c>
      <c s="32">
        <v>2940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295</v>
      </c>
    </row>
    <row r="38" spans="1:5" ht="51">
      <c r="A38" s="37" t="s">
        <v>52</v>
      </c>
      <c r="E38" s="38" t="s">
        <v>299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300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300</v>
      </c>
      <c s="6"/>
      <c s="18" t="s">
        <v>301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228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25.5">
      <c r="A9" s="25" t="s">
        <v>45</v>
      </c>
      <c s="29" t="s">
        <v>29</v>
      </c>
      <c s="29" t="s">
        <v>302</v>
      </c>
      <c s="25" t="s">
        <v>47</v>
      </c>
      <c s="30" t="s">
        <v>303</v>
      </c>
      <c s="31" t="s">
        <v>249</v>
      </c>
      <c s="32">
        <v>18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304</v>
      </c>
    </row>
    <row r="11" spans="1:5" ht="178.5">
      <c r="A11" s="39" t="s">
        <v>52</v>
      </c>
      <c r="E11" s="38" t="s">
        <v>305</v>
      </c>
    </row>
    <row r="12" spans="1:16" ht="12.75">
      <c r="A12" s="25" t="s">
        <v>45</v>
      </c>
      <c s="29" t="s">
        <v>23</v>
      </c>
      <c s="29" t="s">
        <v>306</v>
      </c>
      <c s="25" t="s">
        <v>47</v>
      </c>
      <c s="30" t="s">
        <v>307</v>
      </c>
      <c s="31" t="s">
        <v>249</v>
      </c>
      <c s="32">
        <v>19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308</v>
      </c>
    </row>
    <row r="14" spans="1:5" ht="178.5">
      <c r="A14" s="39" t="s">
        <v>52</v>
      </c>
      <c r="E14" s="38" t="s">
        <v>309</v>
      </c>
    </row>
    <row r="15" spans="1:16" ht="25.5">
      <c r="A15" s="25" t="s">
        <v>45</v>
      </c>
      <c s="29" t="s">
        <v>22</v>
      </c>
      <c s="29" t="s">
        <v>310</v>
      </c>
      <c s="25" t="s">
        <v>47</v>
      </c>
      <c s="30" t="s">
        <v>311</v>
      </c>
      <c s="31" t="s">
        <v>249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312</v>
      </c>
    </row>
    <row r="17" spans="1:5" ht="25.5">
      <c r="A17" s="39" t="s">
        <v>52</v>
      </c>
      <c r="E17" s="38" t="s">
        <v>313</v>
      </c>
    </row>
    <row r="18" spans="1:16" ht="12.75">
      <c r="A18" s="25" t="s">
        <v>45</v>
      </c>
      <c s="29" t="s">
        <v>33</v>
      </c>
      <c s="29" t="s">
        <v>314</v>
      </c>
      <c s="25" t="s">
        <v>47</v>
      </c>
      <c s="30" t="s">
        <v>315</v>
      </c>
      <c s="31" t="s">
        <v>249</v>
      </c>
      <c s="32">
        <v>4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25.5">
      <c r="A19" s="35" t="s">
        <v>50</v>
      </c>
      <c r="E19" s="36" t="s">
        <v>304</v>
      </c>
    </row>
    <row r="20" spans="1:5" ht="25.5">
      <c r="A20" s="39" t="s">
        <v>52</v>
      </c>
      <c r="E20" s="38" t="s">
        <v>316</v>
      </c>
    </row>
    <row r="21" spans="1:16" ht="12.75">
      <c r="A21" s="25" t="s">
        <v>45</v>
      </c>
      <c s="29" t="s">
        <v>35</v>
      </c>
      <c s="29" t="s">
        <v>317</v>
      </c>
      <c s="25" t="s">
        <v>47</v>
      </c>
      <c s="30" t="s">
        <v>318</v>
      </c>
      <c s="31" t="s">
        <v>249</v>
      </c>
      <c s="32">
        <v>12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308</v>
      </c>
    </row>
    <row r="23" spans="1:5" ht="178.5">
      <c r="A23" s="39" t="s">
        <v>52</v>
      </c>
      <c r="E23" s="38" t="s">
        <v>319</v>
      </c>
    </row>
    <row r="24" spans="1:16" ht="25.5">
      <c r="A24" s="25" t="s">
        <v>45</v>
      </c>
      <c s="29" t="s">
        <v>37</v>
      </c>
      <c s="29" t="s">
        <v>320</v>
      </c>
      <c s="25" t="s">
        <v>47</v>
      </c>
      <c s="30" t="s">
        <v>321</v>
      </c>
      <c s="31" t="s">
        <v>249</v>
      </c>
      <c s="32">
        <v>16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191.25">
      <c r="A26" s="39" t="s">
        <v>52</v>
      </c>
      <c r="E26" s="38" t="s">
        <v>322</v>
      </c>
    </row>
    <row r="27" spans="1:16" ht="25.5">
      <c r="A27" s="25" t="s">
        <v>45</v>
      </c>
      <c s="29" t="s">
        <v>75</v>
      </c>
      <c s="29" t="s">
        <v>323</v>
      </c>
      <c s="25" t="s">
        <v>47</v>
      </c>
      <c s="30" t="s">
        <v>324</v>
      </c>
      <c s="31" t="s">
        <v>64</v>
      </c>
      <c s="32">
        <v>540.8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38.25">
      <c r="A28" s="35" t="s">
        <v>50</v>
      </c>
      <c r="E28" s="36" t="s">
        <v>325</v>
      </c>
    </row>
    <row r="29" spans="1:5" ht="12.75">
      <c r="A29" s="39" t="s">
        <v>52</v>
      </c>
      <c r="E29" s="38" t="s">
        <v>326</v>
      </c>
    </row>
    <row r="30" spans="1:16" ht="25.5">
      <c r="A30" s="25" t="s">
        <v>45</v>
      </c>
      <c s="29" t="s">
        <v>80</v>
      </c>
      <c s="29" t="s">
        <v>327</v>
      </c>
      <c s="25" t="s">
        <v>47</v>
      </c>
      <c s="30" t="s">
        <v>328</v>
      </c>
      <c s="31" t="s">
        <v>64</v>
      </c>
      <c s="32">
        <v>540.8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51">
      <c r="A31" s="35" t="s">
        <v>50</v>
      </c>
      <c r="E31" s="36" t="s">
        <v>329</v>
      </c>
    </row>
    <row r="32" spans="1:5" ht="12.75">
      <c r="A32" s="39" t="s">
        <v>52</v>
      </c>
      <c r="E32" s="38" t="s">
        <v>326</v>
      </c>
    </row>
    <row r="33" spans="1:16" ht="12.75">
      <c r="A33" s="25" t="s">
        <v>45</v>
      </c>
      <c s="29" t="s">
        <v>40</v>
      </c>
      <c s="29" t="s">
        <v>330</v>
      </c>
      <c s="25" t="s">
        <v>47</v>
      </c>
      <c s="30" t="s">
        <v>331</v>
      </c>
      <c s="31" t="s">
        <v>64</v>
      </c>
      <c s="32">
        <v>12000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332</v>
      </c>
    </row>
    <row r="35" spans="1:5" ht="12.75">
      <c r="A35" s="37" t="s">
        <v>52</v>
      </c>
      <c r="E35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333</v>
      </c>
      <c s="43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333</v>
      </c>
      <c s="6"/>
      <c s="18" t="s">
        <v>334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45</v>
      </c>
      <c s="29" t="s">
        <v>29</v>
      </c>
      <c s="29" t="s">
        <v>335</v>
      </c>
      <c s="25" t="s">
        <v>47</v>
      </c>
      <c s="30" t="s">
        <v>336</v>
      </c>
      <c s="31" t="s">
        <v>281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337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338</v>
      </c>
      <c s="25" t="s">
        <v>47</v>
      </c>
      <c s="30" t="s">
        <v>339</v>
      </c>
      <c s="31" t="s">
        <v>281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25.5">
      <c r="A13" s="35" t="s">
        <v>50</v>
      </c>
      <c r="E13" s="36" t="s">
        <v>340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341</v>
      </c>
      <c s="25" t="s">
        <v>47</v>
      </c>
      <c s="30" t="s">
        <v>342</v>
      </c>
      <c s="31" t="s">
        <v>343</v>
      </c>
      <c s="32">
        <v>28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344</v>
      </c>
    </row>
    <row r="17" spans="1:5" ht="12.75">
      <c r="A17" s="39" t="s">
        <v>52</v>
      </c>
      <c r="E17" s="38" t="s">
        <v>345</v>
      </c>
    </row>
    <row r="18" spans="1:16" ht="12.75">
      <c r="A18" s="25" t="s">
        <v>45</v>
      </c>
      <c s="29" t="s">
        <v>33</v>
      </c>
      <c s="29" t="s">
        <v>346</v>
      </c>
      <c s="25" t="s">
        <v>47</v>
      </c>
      <c s="30" t="s">
        <v>347</v>
      </c>
      <c s="31" t="s">
        <v>281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348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349</v>
      </c>
      <c s="25" t="s">
        <v>47</v>
      </c>
      <c s="30" t="s">
        <v>350</v>
      </c>
      <c s="31" t="s">
        <v>281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351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352</v>
      </c>
      <c s="25" t="s">
        <v>47</v>
      </c>
      <c s="30" t="s">
        <v>353</v>
      </c>
      <c s="31" t="s">
        <v>281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47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75</v>
      </c>
      <c s="29" t="s">
        <v>354</v>
      </c>
      <c s="25" t="s">
        <v>47</v>
      </c>
      <c s="30" t="s">
        <v>355</v>
      </c>
      <c s="31" t="s">
        <v>281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25.5">
      <c r="A28" s="35" t="s">
        <v>50</v>
      </c>
      <c r="E28" s="36" t="s">
        <v>356</v>
      </c>
    </row>
    <row r="29" spans="1:5" ht="12.75">
      <c r="A29" s="39" t="s">
        <v>52</v>
      </c>
      <c r="E29" s="38" t="s">
        <v>47</v>
      </c>
    </row>
    <row r="30" spans="1:16" ht="12.75">
      <c r="A30" s="25" t="s">
        <v>45</v>
      </c>
      <c s="29" t="s">
        <v>80</v>
      </c>
      <c s="29" t="s">
        <v>357</v>
      </c>
      <c s="25" t="s">
        <v>47</v>
      </c>
      <c s="30" t="s">
        <v>358</v>
      </c>
      <c s="31" t="s">
        <v>281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359</v>
      </c>
    </row>
    <row r="32" spans="1:5" ht="12.75">
      <c r="A32" s="39" t="s">
        <v>52</v>
      </c>
      <c r="E32" s="38" t="s">
        <v>47</v>
      </c>
    </row>
    <row r="33" spans="1:16" ht="12.75">
      <c r="A33" s="25" t="s">
        <v>45</v>
      </c>
      <c s="29" t="s">
        <v>40</v>
      </c>
      <c s="29" t="s">
        <v>360</v>
      </c>
      <c s="25" t="s">
        <v>47</v>
      </c>
      <c s="30" t="s">
        <v>361</v>
      </c>
      <c s="31" t="s">
        <v>249</v>
      </c>
      <c s="32">
        <v>2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362</v>
      </c>
    </row>
    <row r="35" spans="1:5" ht="12.75">
      <c r="A35" s="39" t="s">
        <v>52</v>
      </c>
      <c r="E35" s="38" t="s">
        <v>47</v>
      </c>
    </row>
    <row r="36" spans="1:16" ht="12.75">
      <c r="A36" s="25" t="s">
        <v>45</v>
      </c>
      <c s="29" t="s">
        <v>42</v>
      </c>
      <c s="29" t="s">
        <v>363</v>
      </c>
      <c s="25" t="s">
        <v>47</v>
      </c>
      <c s="30" t="s">
        <v>364</v>
      </c>
      <c s="31" t="s">
        <v>281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365</v>
      </c>
    </row>
    <row r="38" spans="1:5" ht="12.75">
      <c r="A38" s="37" t="s">
        <v>52</v>
      </c>
      <c r="E38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